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krifstofa sveitarstjórna og byggðamála\Fjármál sveitarfélaga\Vatnsveitur\"/>
    </mc:Choice>
  </mc:AlternateContent>
  <xr:revisionPtr revIDLastSave="0" documentId="8_{F8693619-96F9-44C2-ABDF-17145001D02D}" xr6:coauthVersionLast="45" xr6:coauthVersionMax="45" xr10:uidLastSave="{00000000-0000-0000-0000-000000000000}"/>
  <bookViews>
    <workbookView xWindow="-120" yWindow="-120" windowWidth="29040" windowHeight="15840" xr2:uid="{35B95DEF-4EA3-4E9A-B5FE-6E3DEB4364A2}"/>
  </bookViews>
  <sheets>
    <sheet name="Dæm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9" i="4" l="1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U28" i="4" l="1"/>
  <c r="P28" i="4"/>
  <c r="Q28" i="4"/>
  <c r="R28" i="4"/>
  <c r="S28" i="4"/>
  <c r="T28" i="4"/>
  <c r="N28" i="4"/>
  <c r="O28" i="4"/>
  <c r="H28" i="4"/>
  <c r="I28" i="4"/>
  <c r="J28" i="4"/>
  <c r="K28" i="4"/>
  <c r="L28" i="4"/>
  <c r="M28" i="4"/>
  <c r="G28" i="4"/>
  <c r="F50" i="4" l="1"/>
  <c r="G50" i="4" s="1"/>
  <c r="G52" i="4" s="1"/>
  <c r="H6" i="4"/>
  <c r="I6" i="4" s="1"/>
  <c r="J6" i="4" s="1"/>
  <c r="F62" i="4"/>
  <c r="G62" i="4" s="1"/>
  <c r="G64" i="4" s="1"/>
  <c r="F38" i="4"/>
  <c r="G38" i="4" s="1"/>
  <c r="G40" i="4" s="1"/>
  <c r="G42" i="4" s="1"/>
  <c r="F16" i="4"/>
  <c r="F20" i="4" l="1"/>
  <c r="F22" i="4" s="1"/>
  <c r="G53" i="4"/>
  <c r="G54" i="4"/>
  <c r="G56" i="4" s="1"/>
  <c r="M6" i="4"/>
  <c r="N6" i="4" s="1"/>
  <c r="Q6" i="4" s="1"/>
  <c r="R6" i="4" s="1"/>
  <c r="K6" i="4"/>
  <c r="L6" i="4" s="1"/>
  <c r="O6" i="4" s="1"/>
  <c r="P6" i="4" s="1"/>
  <c r="G41" i="4"/>
  <c r="G10" i="4" s="1"/>
  <c r="G27" i="4" s="1"/>
  <c r="G44" i="4"/>
  <c r="G8" i="4"/>
  <c r="G9" i="4" s="1"/>
  <c r="G65" i="4"/>
  <c r="G30" i="4" l="1"/>
  <c r="G32" i="4" s="1"/>
  <c r="S6" i="4"/>
  <c r="T6" i="4" s="1"/>
  <c r="U6" i="4" s="1"/>
  <c r="H50" i="4"/>
  <c r="H52" i="4" s="1"/>
  <c r="G20" i="4"/>
  <c r="H38" i="4"/>
  <c r="H40" i="4" s="1"/>
  <c r="H41" i="4" s="1"/>
  <c r="G19" i="4"/>
  <c r="H62" i="4"/>
  <c r="G14" i="4"/>
  <c r="G11" i="4" l="1"/>
  <c r="G18" i="4" s="1"/>
  <c r="G22" i="4" s="1"/>
  <c r="H53" i="4"/>
  <c r="H54" i="4"/>
  <c r="H56" i="4" s="1"/>
  <c r="H20" i="4" s="1"/>
  <c r="H64" i="4"/>
  <c r="H65" i="4" s="1"/>
  <c r="H42" i="4"/>
  <c r="G33" i="4"/>
  <c r="H30" i="4" l="1"/>
  <c r="H10" i="4"/>
  <c r="H27" i="4" s="1"/>
  <c r="H32" i="4" s="1"/>
  <c r="H33" i="4" s="1"/>
  <c r="H8" i="4"/>
  <c r="H9" i="4" s="1"/>
  <c r="I50" i="4"/>
  <c r="I52" i="4" s="1"/>
  <c r="I54" i="4" s="1"/>
  <c r="I56" i="4" s="1"/>
  <c r="H44" i="4"/>
  <c r="H19" i="4" s="1"/>
  <c r="G15" i="4"/>
  <c r="G16" i="4" s="1"/>
  <c r="I62" i="4"/>
  <c r="I53" i="4" l="1"/>
  <c r="I38" i="4"/>
  <c r="I40" i="4" s="1"/>
  <c r="I42" i="4" s="1"/>
  <c r="I30" i="4" s="1"/>
  <c r="J50" i="4"/>
  <c r="J52" i="4" s="1"/>
  <c r="J54" i="4" s="1"/>
  <c r="I20" i="4"/>
  <c r="I64" i="4"/>
  <c r="I65" i="4" s="1"/>
  <c r="H14" i="4"/>
  <c r="H11" i="4"/>
  <c r="I41" i="4" l="1"/>
  <c r="J56" i="4"/>
  <c r="K50" i="4" s="1"/>
  <c r="K52" i="4" s="1"/>
  <c r="K53" i="4" s="1"/>
  <c r="J53" i="4"/>
  <c r="J62" i="4"/>
  <c r="J64" i="4" s="1"/>
  <c r="J65" i="4" s="1"/>
  <c r="I14" i="4"/>
  <c r="H18" i="4"/>
  <c r="I44" i="4"/>
  <c r="I19" i="4" s="1"/>
  <c r="I8" i="4"/>
  <c r="I9" i="4" s="1"/>
  <c r="H15" i="4"/>
  <c r="H16" i="4" s="1"/>
  <c r="I10" i="4" l="1"/>
  <c r="I27" i="4" s="1"/>
  <c r="I32" i="4" s="1"/>
  <c r="I33" i="4" s="1"/>
  <c r="J20" i="4"/>
  <c r="K54" i="4"/>
  <c r="K56" i="4" s="1"/>
  <c r="K20" i="4" s="1"/>
  <c r="K62" i="4"/>
  <c r="K64" i="4" s="1"/>
  <c r="K65" i="4" s="1"/>
  <c r="J14" i="4"/>
  <c r="J38" i="4"/>
  <c r="J40" i="4" s="1"/>
  <c r="H22" i="4"/>
  <c r="I11" i="4"/>
  <c r="I18" i="4" s="1"/>
  <c r="L50" i="4" l="1"/>
  <c r="L52" i="4" s="1"/>
  <c r="L53" i="4" s="1"/>
  <c r="I15" i="4"/>
  <c r="I16" i="4" s="1"/>
  <c r="L62" i="4"/>
  <c r="L64" i="4" s="1"/>
  <c r="K14" i="4"/>
  <c r="I22" i="4"/>
  <c r="J41" i="4"/>
  <c r="J42" i="4"/>
  <c r="J30" i="4" s="1"/>
  <c r="J8" i="4"/>
  <c r="J9" i="4" s="1"/>
  <c r="J10" i="4" l="1"/>
  <c r="J27" i="4" s="1"/>
  <c r="J32" i="4" s="1"/>
  <c r="L54" i="4"/>
  <c r="L56" i="4" s="1"/>
  <c r="L20" i="4" s="1"/>
  <c r="L65" i="4"/>
  <c r="M62" i="4" s="1"/>
  <c r="M64" i="4" s="1"/>
  <c r="M65" i="4" s="1"/>
  <c r="J44" i="4"/>
  <c r="J19" i="4" s="1"/>
  <c r="K8" i="4"/>
  <c r="K9" i="4" s="1"/>
  <c r="M14" i="4" l="1"/>
  <c r="N62" i="4"/>
  <c r="L14" i="4"/>
  <c r="J33" i="4"/>
  <c r="J15" i="4" s="1"/>
  <c r="J16" i="4" s="1"/>
  <c r="K38" i="4"/>
  <c r="K40" i="4" s="1"/>
  <c r="M50" i="4"/>
  <c r="M52" i="4" s="1"/>
  <c r="J11" i="4"/>
  <c r="J18" i="4" s="1"/>
  <c r="J22" i="4" s="1"/>
  <c r="N64" i="4" l="1"/>
  <c r="N8" i="4" s="1"/>
  <c r="N9" i="4" s="1"/>
  <c r="K41" i="4"/>
  <c r="K10" i="4" s="1"/>
  <c r="K42" i="4"/>
  <c r="K30" i="4" s="1"/>
  <c r="M54" i="4"/>
  <c r="M56" i="4" s="1"/>
  <c r="M53" i="4"/>
  <c r="M20" i="4" l="1"/>
  <c r="N50" i="4"/>
  <c r="N52" i="4" s="1"/>
  <c r="N65" i="4"/>
  <c r="K44" i="4"/>
  <c r="K19" i="4" s="1"/>
  <c r="K27" i="4"/>
  <c r="K11" i="4"/>
  <c r="K18" i="4" s="1"/>
  <c r="L8" i="4"/>
  <c r="L9" i="4" s="1"/>
  <c r="N53" i="4" l="1"/>
  <c r="N54" i="4"/>
  <c r="N14" i="4"/>
  <c r="O62" i="4"/>
  <c r="K32" i="4"/>
  <c r="K22" i="4"/>
  <c r="L38" i="4"/>
  <c r="L40" i="4" s="1"/>
  <c r="N56" i="4" l="1"/>
  <c r="O50" i="4" s="1"/>
  <c r="O52" i="4" s="1"/>
  <c r="O64" i="4"/>
  <c r="O8" i="4" s="1"/>
  <c r="O9" i="4" s="1"/>
  <c r="K33" i="4"/>
  <c r="L42" i="4"/>
  <c r="L30" i="4" s="1"/>
  <c r="L41" i="4"/>
  <c r="L10" i="4" s="1"/>
  <c r="M8" i="4"/>
  <c r="M9" i="4" s="1"/>
  <c r="N20" i="4" l="1"/>
  <c r="O53" i="4"/>
  <c r="O54" i="4"/>
  <c r="O65" i="4"/>
  <c r="O14" i="4" s="1"/>
  <c r="K15" i="4"/>
  <c r="K16" i="4" s="1"/>
  <c r="L44" i="4"/>
  <c r="L19" i="4" s="1"/>
  <c r="L27" i="4"/>
  <c r="L11" i="4"/>
  <c r="L18" i="4" s="1"/>
  <c r="O56" i="4" l="1"/>
  <c r="P62" i="4"/>
  <c r="P64" i="4" s="1"/>
  <c r="P8" i="4" s="1"/>
  <c r="P9" i="4" s="1"/>
  <c r="L22" i="4"/>
  <c r="L32" i="4"/>
  <c r="M38" i="4"/>
  <c r="M40" i="4" s="1"/>
  <c r="O20" i="4" l="1"/>
  <c r="P50" i="4"/>
  <c r="P52" i="4" s="1"/>
  <c r="P65" i="4"/>
  <c r="L33" i="4"/>
  <c r="M42" i="4"/>
  <c r="M30" i="4" s="1"/>
  <c r="M41" i="4"/>
  <c r="M10" i="4" s="1"/>
  <c r="P53" i="4" l="1"/>
  <c r="P54" i="4"/>
  <c r="P14" i="4"/>
  <c r="Q62" i="4"/>
  <c r="L15" i="4"/>
  <c r="L16" i="4" s="1"/>
  <c r="M44" i="4"/>
  <c r="M27" i="4"/>
  <c r="M32" i="4" s="1"/>
  <c r="M11" i="4"/>
  <c r="M18" i="4" s="1"/>
  <c r="M19" i="4" l="1"/>
  <c r="N38" i="4"/>
  <c r="N40" i="4" s="1"/>
  <c r="P56" i="4"/>
  <c r="Q64" i="4"/>
  <c r="Q8" i="4" s="1"/>
  <c r="Q9" i="4" s="1"/>
  <c r="M33" i="4"/>
  <c r="M22" i="4"/>
  <c r="N42" i="4" l="1"/>
  <c r="N30" i="4" s="1"/>
  <c r="N41" i="4"/>
  <c r="N10" i="4" s="1"/>
  <c r="Q50" i="4"/>
  <c r="Q52" i="4" s="1"/>
  <c r="P20" i="4"/>
  <c r="Q65" i="4"/>
  <c r="R62" i="4" s="1"/>
  <c r="M15" i="4"/>
  <c r="M16" i="4" s="1"/>
  <c r="N11" i="4" l="1"/>
  <c r="N18" i="4" s="1"/>
  <c r="N27" i="4"/>
  <c r="N32" i="4" s="1"/>
  <c r="N33" i="4" s="1"/>
  <c r="N15" i="4" s="1"/>
  <c r="N16" i="4" s="1"/>
  <c r="Q14" i="4"/>
  <c r="N44" i="4"/>
  <c r="Q54" i="4"/>
  <c r="Q53" i="4"/>
  <c r="R64" i="4"/>
  <c r="R8" i="4" s="1"/>
  <c r="R9" i="4" s="1"/>
  <c r="N19" i="4" l="1"/>
  <c r="O38" i="4"/>
  <c r="O40" i="4" s="1"/>
  <c r="N22" i="4"/>
  <c r="Q56" i="4"/>
  <c r="Q20" i="4" s="1"/>
  <c r="R65" i="4"/>
  <c r="R50" i="4" l="1"/>
  <c r="R52" i="4" s="1"/>
  <c r="O42" i="4"/>
  <c r="O30" i="4" s="1"/>
  <c r="O41" i="4"/>
  <c r="O10" i="4" s="1"/>
  <c r="R53" i="4"/>
  <c r="R54" i="4"/>
  <c r="R14" i="4"/>
  <c r="S62" i="4"/>
  <c r="O27" i="4" l="1"/>
  <c r="O32" i="4" s="1"/>
  <c r="O33" i="4" s="1"/>
  <c r="O15" i="4" s="1"/>
  <c r="O16" i="4" s="1"/>
  <c r="O11" i="4"/>
  <c r="O18" i="4" s="1"/>
  <c r="O44" i="4"/>
  <c r="R56" i="4"/>
  <c r="S64" i="4"/>
  <c r="S8" i="4" s="1"/>
  <c r="S9" i="4" s="1"/>
  <c r="O19" i="4" l="1"/>
  <c r="O22" i="4" s="1"/>
  <c r="P38" i="4"/>
  <c r="P40" i="4" s="1"/>
  <c r="S65" i="4"/>
  <c r="T62" i="4" s="1"/>
  <c r="S50" i="4"/>
  <c r="S52" i="4" s="1"/>
  <c r="R20" i="4"/>
  <c r="S14" i="4" l="1"/>
  <c r="P42" i="4"/>
  <c r="P30" i="4" s="1"/>
  <c r="P41" i="4"/>
  <c r="P10" i="4" s="1"/>
  <c r="P44" i="4"/>
  <c r="S53" i="4"/>
  <c r="S54" i="4"/>
  <c r="T64" i="4"/>
  <c r="T8" i="4" s="1"/>
  <c r="T9" i="4" s="1"/>
  <c r="P11" i="4" l="1"/>
  <c r="P18" i="4" s="1"/>
  <c r="P27" i="4"/>
  <c r="P32" i="4" s="1"/>
  <c r="P33" i="4" s="1"/>
  <c r="P15" i="4" s="1"/>
  <c r="P16" i="4" s="1"/>
  <c r="Q38" i="4"/>
  <c r="Q40" i="4" s="1"/>
  <c r="P19" i="4"/>
  <c r="S56" i="4"/>
  <c r="T65" i="4"/>
  <c r="T14" i="4" s="1"/>
  <c r="Q42" i="4" l="1"/>
  <c r="Q30" i="4" s="1"/>
  <c r="Q41" i="4"/>
  <c r="Q10" i="4" s="1"/>
  <c r="U62" i="4"/>
  <c r="U64" i="4" s="1"/>
  <c r="U8" i="4" s="1"/>
  <c r="U9" i="4" s="1"/>
  <c r="P22" i="4"/>
  <c r="S20" i="4"/>
  <c r="T50" i="4"/>
  <c r="T52" i="4" s="1"/>
  <c r="Q44" i="4" l="1"/>
  <c r="R38" i="4" s="1"/>
  <c r="R40" i="4" s="1"/>
  <c r="Q19" i="4"/>
  <c r="Q27" i="4"/>
  <c r="Q32" i="4" s="1"/>
  <c r="Q33" i="4" s="1"/>
  <c r="Q15" i="4" s="1"/>
  <c r="Q16" i="4" s="1"/>
  <c r="Q11" i="4"/>
  <c r="Q18" i="4" s="1"/>
  <c r="T53" i="4"/>
  <c r="T54" i="4"/>
  <c r="U65" i="4"/>
  <c r="U14" i="4" s="1"/>
  <c r="Q22" i="4" l="1"/>
  <c r="R42" i="4"/>
  <c r="R30" i="4" s="1"/>
  <c r="R41" i="4"/>
  <c r="R10" i="4" s="1"/>
  <c r="T56" i="4"/>
  <c r="R44" i="4" l="1"/>
  <c r="S38" i="4" s="1"/>
  <c r="S40" i="4" s="1"/>
  <c r="R27" i="4"/>
  <c r="R32" i="4" s="1"/>
  <c r="R33" i="4" s="1"/>
  <c r="R15" i="4" s="1"/>
  <c r="R16" i="4" s="1"/>
  <c r="R11" i="4"/>
  <c r="R18" i="4" s="1"/>
  <c r="R19" i="4"/>
  <c r="T20" i="4"/>
  <c r="U50" i="4"/>
  <c r="U52" i="4" s="1"/>
  <c r="S41" i="4" l="1"/>
  <c r="S10" i="4" s="1"/>
  <c r="S42" i="4"/>
  <c r="S30" i="4" s="1"/>
  <c r="R22" i="4"/>
  <c r="U53" i="4"/>
  <c r="U54" i="4"/>
  <c r="S44" i="4" l="1"/>
  <c r="T38" i="4" s="1"/>
  <c r="T40" i="4" s="1"/>
  <c r="S27" i="4"/>
  <c r="S32" i="4" s="1"/>
  <c r="S33" i="4" s="1"/>
  <c r="S15" i="4" s="1"/>
  <c r="S16" i="4" s="1"/>
  <c r="S11" i="4"/>
  <c r="S18" i="4" s="1"/>
  <c r="U56" i="4"/>
  <c r="U20" i="4" s="1"/>
  <c r="S19" i="4" l="1"/>
  <c r="S22" i="4"/>
  <c r="T41" i="4"/>
  <c r="T10" i="4" s="1"/>
  <c r="T42" i="4"/>
  <c r="T30" i="4" s="1"/>
  <c r="T27" i="4" l="1"/>
  <c r="T32" i="4" s="1"/>
  <c r="T33" i="4" s="1"/>
  <c r="T15" i="4" s="1"/>
  <c r="T16" i="4" s="1"/>
  <c r="T11" i="4"/>
  <c r="T18" i="4" s="1"/>
  <c r="T44" i="4"/>
  <c r="T19" i="4" l="1"/>
  <c r="T22" i="4" s="1"/>
  <c r="U38" i="4"/>
  <c r="U40" i="4" s="1"/>
  <c r="U41" i="4" l="1"/>
  <c r="U10" i="4" s="1"/>
  <c r="U42" i="4"/>
  <c r="U30" i="4" s="1"/>
  <c r="U44" i="4" l="1"/>
  <c r="U19" i="4" s="1"/>
  <c r="U11" i="4"/>
  <c r="U18" i="4" s="1"/>
  <c r="U22" i="4" s="1"/>
  <c r="U27" i="4"/>
  <c r="U32" i="4" s="1"/>
  <c r="U33" i="4" s="1"/>
  <c r="U15" i="4" s="1"/>
  <c r="U16" i="4" s="1"/>
</calcChain>
</file>

<file path=xl/sharedStrings.xml><?xml version="1.0" encoding="utf-8"?>
<sst xmlns="http://schemas.openxmlformats.org/spreadsheetml/2006/main" count="52" uniqueCount="40">
  <si>
    <t>Fjárfesting</t>
  </si>
  <si>
    <t>Sjóðstreymi</t>
  </si>
  <si>
    <t>vextir</t>
  </si>
  <si>
    <t>Höfuðstóll</t>
  </si>
  <si>
    <t>Höfuðstóll í lok árs</t>
  </si>
  <si>
    <t>Handbært fé</t>
  </si>
  <si>
    <t>Ár</t>
  </si>
  <si>
    <t>Rekstur</t>
  </si>
  <si>
    <t>Afskrift</t>
  </si>
  <si>
    <t>EBIT</t>
  </si>
  <si>
    <t>Rektrarniðurstaða</t>
  </si>
  <si>
    <t>Efnahagur</t>
  </si>
  <si>
    <t>Veita</t>
  </si>
  <si>
    <t>Sjóður</t>
  </si>
  <si>
    <t>Eignir alls</t>
  </si>
  <si>
    <t>Eigið fé</t>
  </si>
  <si>
    <t>EF og skuldir alls</t>
  </si>
  <si>
    <t>Bókfært verð</t>
  </si>
  <si>
    <t>BF árslok</t>
  </si>
  <si>
    <t>Veltufé frá rekstri</t>
  </si>
  <si>
    <t>Afborgun</t>
  </si>
  <si>
    <t>Lántaka</t>
  </si>
  <si>
    <t>Höfuðstóll samtals</t>
  </si>
  <si>
    <t>Kostnaður</t>
  </si>
  <si>
    <t>Handbært fé  uppsafnað</t>
  </si>
  <si>
    <t>Goal Seek á þjónustugjöld</t>
  </si>
  <si>
    <t xml:space="preserve">Ef vatnsveitan vill halda eftir sem nemur </t>
  </si>
  <si>
    <t>2 x afskrift er það forsendan í Goal Seek</t>
  </si>
  <si>
    <t>Skuldir I</t>
  </si>
  <si>
    <t>Skuldir II</t>
  </si>
  <si>
    <t>Fjármagnsliðir</t>
  </si>
  <si>
    <t>afborgun                            ár</t>
  </si>
  <si>
    <t>Stærri fjárfesting á ári 7</t>
  </si>
  <si>
    <t>Lánsfjármögnun</t>
  </si>
  <si>
    <t>Samspil 5 ára áætlunar og 15 ára</t>
  </si>
  <si>
    <t>2 x Afskrift viðmið</t>
  </si>
  <si>
    <t>Vatnsveita - Dæmi um útreikning á þjónustugjöldum</t>
  </si>
  <si>
    <t>Þjónustugjöld (tekjur)</t>
  </si>
  <si>
    <t>Miðað við 5 árin    86,4</t>
  </si>
  <si>
    <t>Miðað við 15 árin   85,7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</si>
</sst>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0" xfId="0" applyFill="1"/>
    <xf numFmtId="164" fontId="0" fillId="0" borderId="0" xfId="0" applyNumberFormat="1"/>
    <xf numFmtId="0" fontId="0" fillId="0" borderId="0" xfId="0" applyBorder="1" applyAlignment="1">
      <alignment horizontal="right"/>
    </xf>
    <xf numFmtId="0" fontId="1" fillId="0" borderId="0" xfId="0" applyFont="1" applyBorder="1"/>
    <xf numFmtId="0" fontId="2" fillId="0" borderId="0" xfId="0" applyFont="1"/>
    <xf numFmtId="0" fontId="0" fillId="0" borderId="10" xfId="0" applyBorder="1"/>
    <xf numFmtId="1" fontId="0" fillId="0" borderId="0" xfId="0" applyNumberFormat="1"/>
    <xf numFmtId="0" fontId="0" fillId="0" borderId="0" xfId="0" applyFill="1" applyBorder="1"/>
    <xf numFmtId="0" fontId="0" fillId="2" borderId="10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ill="1" applyBorder="1"/>
    <xf numFmtId="164" fontId="0" fillId="0" borderId="10" xfId="0" applyNumberFormat="1" applyBorder="1"/>
    <xf numFmtId="1" fontId="0" fillId="0" borderId="10" xfId="0" applyNumberFormat="1" applyBorder="1"/>
    <xf numFmtId="1" fontId="0" fillId="0" borderId="0" xfId="0" applyNumberFormat="1" applyBorder="1"/>
    <xf numFmtId="9" fontId="0" fillId="2" borderId="0" xfId="0" applyNumberFormat="1" applyFill="1" applyBorder="1"/>
    <xf numFmtId="164" fontId="0" fillId="0" borderId="0" xfId="0" applyNumberFormat="1" applyBorder="1"/>
    <xf numFmtId="164" fontId="0" fillId="2" borderId="0" xfId="0" applyNumberFormat="1" applyFill="1" applyBorder="1"/>
    <xf numFmtId="0" fontId="0" fillId="2" borderId="11" xfId="0" applyFill="1" applyBorder="1"/>
    <xf numFmtId="0" fontId="0" fillId="0" borderId="12" xfId="0" applyBorder="1"/>
    <xf numFmtId="0" fontId="0" fillId="0" borderId="13" xfId="0" applyBorder="1"/>
    <xf numFmtId="164" fontId="0" fillId="2" borderId="10" xfId="0" applyNumberFormat="1" applyFill="1" applyBorder="1"/>
    <xf numFmtId="1" fontId="0" fillId="2" borderId="10" xfId="0" applyNumberFormat="1" applyFill="1" applyBorder="1"/>
    <xf numFmtId="1" fontId="0" fillId="2" borderId="0" xfId="0" applyNumberFormat="1" applyFill="1"/>
    <xf numFmtId="0" fontId="3" fillId="0" borderId="0" xfId="0" applyFont="1"/>
    <xf numFmtId="0" fontId="4" fillId="0" borderId="0" xfId="0" applyFont="1"/>
    <xf numFmtId="0" fontId="0" fillId="3" borderId="12" xfId="0" applyFill="1" applyBorder="1"/>
    <xf numFmtId="0" fontId="0" fillId="3" borderId="0" xfId="0" applyFill="1"/>
    <xf numFmtId="1" fontId="0" fillId="3" borderId="0" xfId="0" applyNumberFormat="1" applyFill="1"/>
    <xf numFmtId="1" fontId="0" fillId="3" borderId="10" xfId="0" applyNumberFormat="1" applyFill="1" applyBorder="1"/>
    <xf numFmtId="164" fontId="0" fillId="3" borderId="10" xfId="0" applyNumberFormat="1" applyFill="1" applyBorder="1"/>
    <xf numFmtId="1" fontId="0" fillId="3" borderId="0" xfId="0" applyNumberFormat="1" applyFill="1" applyBorder="1"/>
    <xf numFmtId="164" fontId="0" fillId="3" borderId="0" xfId="0" applyNumberFormat="1" applyFill="1"/>
    <xf numFmtId="0" fontId="0" fillId="3" borderId="3" xfId="0" applyFill="1" applyBorder="1"/>
    <xf numFmtId="0" fontId="0" fillId="3" borderId="0" xfId="0" applyFill="1" applyBorder="1"/>
    <xf numFmtId="164" fontId="0" fillId="3" borderId="0" xfId="0" applyNumberFormat="1" applyFill="1" applyBorder="1"/>
    <xf numFmtId="0" fontId="0" fillId="3" borderId="8" xfId="0" applyFill="1" applyBorder="1"/>
    <xf numFmtId="164" fontId="0" fillId="0" borderId="1" xfId="0" applyNumberFormat="1" applyBorder="1"/>
    <xf numFmtId="16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511970</xdr:colOff>
      <xdr:row>13</xdr:row>
      <xdr:rowOff>1</xdr:rowOff>
    </xdr:from>
    <xdr:to>
      <xdr:col>26</xdr:col>
      <xdr:colOff>314841</xdr:colOff>
      <xdr:row>21</xdr:row>
      <xdr:rowOff>107741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D01BB0-DFD0-44C5-BC8D-956E5470E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23283" y="3024189"/>
          <a:ext cx="2228571" cy="1676190"/>
        </a:xfrm>
        <a:prstGeom prst="rect">
          <a:avLst/>
        </a:prstGeom>
      </xdr:spPr>
    </xdr:pic>
    <xdr:clientData/>
  </xdr:twoCellAnchor>
  <xdr:twoCellAnchor editAs="oneCell">
    <xdr:from>
      <xdr:col>22</xdr:col>
      <xdr:colOff>392906</xdr:colOff>
      <xdr:row>24</xdr:row>
      <xdr:rowOff>154782</xdr:rowOff>
    </xdr:from>
    <xdr:to>
      <xdr:col>26</xdr:col>
      <xdr:colOff>325936</xdr:colOff>
      <xdr:row>32</xdr:row>
      <xdr:rowOff>56965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343A7D1-6466-4DC5-923A-0A57F1ECA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04219" y="5334001"/>
          <a:ext cx="2361905" cy="1485714"/>
        </a:xfrm>
        <a:prstGeom prst="rect">
          <a:avLst/>
        </a:prstGeom>
      </xdr:spPr>
    </xdr:pic>
    <xdr:clientData/>
  </xdr:twoCellAnchor>
  <xdr:twoCellAnchor>
    <xdr:from>
      <xdr:col>13</xdr:col>
      <xdr:colOff>13607</xdr:colOff>
      <xdr:row>28</xdr:row>
      <xdr:rowOff>40821</xdr:rowOff>
    </xdr:from>
    <xdr:to>
      <xdr:col>23</xdr:col>
      <xdr:colOff>557893</xdr:colOff>
      <xdr:row>39</xdr:row>
      <xdr:rowOff>54429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3C272B55-2BDA-494B-9E3C-3614A239F993}"/>
            </a:ext>
          </a:extLst>
        </xdr:cNvPr>
        <xdr:cNvCxnSpPr/>
      </xdr:nvCxnSpPr>
      <xdr:spPr>
        <a:xfrm flipH="1" flipV="1">
          <a:off x="8926286" y="6041571"/>
          <a:ext cx="6667500" cy="221796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122464</xdr:colOff>
      <xdr:row>33</xdr:row>
      <xdr:rowOff>54429</xdr:rowOff>
    </xdr:from>
    <xdr:to>
      <xdr:col>23</xdr:col>
      <xdr:colOff>598714</xdr:colOff>
      <xdr:row>43</xdr:row>
      <xdr:rowOff>27217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64BB1676-4446-48A2-A966-28ED255A16BC}"/>
            </a:ext>
          </a:extLst>
        </xdr:cNvPr>
        <xdr:cNvCxnSpPr/>
      </xdr:nvCxnSpPr>
      <xdr:spPr>
        <a:xfrm flipH="1" flipV="1">
          <a:off x="7810500" y="7034893"/>
          <a:ext cx="7824107" cy="206828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408214</xdr:colOff>
      <xdr:row>33</xdr:row>
      <xdr:rowOff>40824</xdr:rowOff>
    </xdr:from>
    <xdr:to>
      <xdr:col>24</xdr:col>
      <xdr:colOff>27215</xdr:colOff>
      <xdr:row>43</xdr:row>
      <xdr:rowOff>54429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56C67DCD-24C8-455D-8D23-2CAF22EB5ED3}"/>
            </a:ext>
          </a:extLst>
        </xdr:cNvPr>
        <xdr:cNvCxnSpPr/>
      </xdr:nvCxnSpPr>
      <xdr:spPr>
        <a:xfrm flipH="1" flipV="1">
          <a:off x="13607143" y="7021288"/>
          <a:ext cx="2068286" cy="210910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4B03E-A004-4B13-9F39-78733261AF07}">
  <dimension ref="D1:Y66"/>
  <sheetViews>
    <sheetView showGridLines="0" tabSelected="1" zoomScale="70" zoomScaleNormal="70" workbookViewId="0">
      <selection activeCell="AI15" sqref="AI15"/>
    </sheetView>
  </sheetViews>
  <sheetFormatPr defaultRowHeight="14.5" x14ac:dyDescent="0.35"/>
  <cols>
    <col min="5" max="5" width="23.453125" customWidth="1"/>
  </cols>
  <sheetData>
    <row r="1" spans="5:24" ht="31.5" customHeight="1" x14ac:dyDescent="0.5">
      <c r="E1" s="36" t="s">
        <v>36</v>
      </c>
    </row>
    <row r="2" spans="5:24" ht="14.25" customHeight="1" x14ac:dyDescent="0.5">
      <c r="E2" s="36"/>
    </row>
    <row r="3" spans="5:24" ht="31.5" customHeight="1" thickBot="1" x14ac:dyDescent="0.4"/>
    <row r="4" spans="5:24" ht="18" customHeight="1" thickBot="1" x14ac:dyDescent="0.4">
      <c r="E4" s="1" t="s">
        <v>6</v>
      </c>
      <c r="F4" s="29">
        <v>0</v>
      </c>
      <c r="G4" s="30">
        <v>1</v>
      </c>
      <c r="H4" s="30">
        <v>2</v>
      </c>
      <c r="I4" s="30">
        <v>3</v>
      </c>
      <c r="J4" s="30">
        <v>4</v>
      </c>
      <c r="K4" s="37">
        <v>5</v>
      </c>
      <c r="L4" s="30">
        <v>6</v>
      </c>
      <c r="M4" s="30">
        <v>7</v>
      </c>
      <c r="N4" s="30">
        <v>8</v>
      </c>
      <c r="O4" s="30">
        <v>9</v>
      </c>
      <c r="P4" s="37">
        <v>10</v>
      </c>
      <c r="Q4" s="30">
        <v>11</v>
      </c>
      <c r="R4" s="30">
        <v>12</v>
      </c>
      <c r="S4" s="30">
        <v>13</v>
      </c>
      <c r="T4" s="30">
        <v>14</v>
      </c>
      <c r="U4" s="37">
        <v>15</v>
      </c>
      <c r="V4" s="31"/>
    </row>
    <row r="5" spans="5:24" ht="19" thickBot="1" x14ac:dyDescent="0.5">
      <c r="E5" s="15" t="s">
        <v>7</v>
      </c>
      <c r="F5" s="11"/>
      <c r="K5" s="38"/>
      <c r="P5" s="38"/>
      <c r="U5" s="38"/>
    </row>
    <row r="6" spans="5:24" ht="15" thickBot="1" x14ac:dyDescent="0.4">
      <c r="E6" t="s">
        <v>37</v>
      </c>
      <c r="F6" s="11"/>
      <c r="G6" s="48">
        <v>85.652307692307687</v>
      </c>
      <c r="H6" s="17">
        <f>+G6</f>
        <v>85.652307692307687</v>
      </c>
      <c r="I6" s="17">
        <f t="shared" ref="I6:J6" si="0">+H6</f>
        <v>85.652307692307687</v>
      </c>
      <c r="J6" s="17">
        <f t="shared" si="0"/>
        <v>85.652307692307687</v>
      </c>
      <c r="K6" s="39">
        <f t="shared" ref="K6" si="1">+J6</f>
        <v>85.652307692307687</v>
      </c>
      <c r="L6" s="17">
        <f t="shared" ref="L6" si="2">+K6</f>
        <v>85.652307692307687</v>
      </c>
      <c r="M6" s="17">
        <f>+J6</f>
        <v>85.652307692307687</v>
      </c>
      <c r="N6" s="17">
        <f t="shared" ref="N6" si="3">+M6</f>
        <v>85.652307692307687</v>
      </c>
      <c r="O6" s="17">
        <f>+L6</f>
        <v>85.652307692307687</v>
      </c>
      <c r="P6" s="39">
        <f t="shared" ref="P6" si="4">+O6</f>
        <v>85.652307692307687</v>
      </c>
      <c r="Q6" s="17">
        <f t="shared" ref="Q6" si="5">+N6</f>
        <v>85.652307692307687</v>
      </c>
      <c r="R6" s="17">
        <f t="shared" ref="R6" si="6">+Q6</f>
        <v>85.652307692307687</v>
      </c>
      <c r="S6" s="17">
        <f t="shared" ref="S6" si="7">+P6</f>
        <v>85.652307692307687</v>
      </c>
      <c r="T6" s="17">
        <f t="shared" ref="T6:U6" si="8">+S6</f>
        <v>85.652307692307687</v>
      </c>
      <c r="U6" s="39">
        <f t="shared" si="8"/>
        <v>85.652307692307687</v>
      </c>
    </row>
    <row r="7" spans="5:24" x14ac:dyDescent="0.35">
      <c r="E7" t="s">
        <v>23</v>
      </c>
      <c r="F7" s="11"/>
      <c r="G7">
        <v>55</v>
      </c>
      <c r="H7">
        <v>55</v>
      </c>
      <c r="I7">
        <v>55</v>
      </c>
      <c r="J7">
        <v>55</v>
      </c>
      <c r="K7" s="38">
        <v>55</v>
      </c>
      <c r="L7">
        <v>55</v>
      </c>
      <c r="M7">
        <v>55</v>
      </c>
      <c r="N7">
        <v>55</v>
      </c>
      <c r="O7">
        <v>55</v>
      </c>
      <c r="P7" s="38">
        <v>55</v>
      </c>
      <c r="Q7">
        <v>55</v>
      </c>
      <c r="R7">
        <v>55</v>
      </c>
      <c r="S7">
        <v>55</v>
      </c>
      <c r="T7">
        <v>55</v>
      </c>
      <c r="U7" s="38">
        <v>55</v>
      </c>
    </row>
    <row r="8" spans="5:24" x14ac:dyDescent="0.35">
      <c r="E8" s="16" t="s">
        <v>8</v>
      </c>
      <c r="F8" s="19"/>
      <c r="G8" s="24">
        <f>+G64</f>
        <v>11.24</v>
      </c>
      <c r="H8" s="24">
        <f>+H64</f>
        <v>11.230399999999999</v>
      </c>
      <c r="I8" s="24">
        <f>+I64</f>
        <v>11.221184000000001</v>
      </c>
      <c r="J8" s="24">
        <f>+J64</f>
        <v>11.212336640000002</v>
      </c>
      <c r="K8" s="40">
        <f t="shared" ref="K8:L8" si="9">+K64</f>
        <v>11.203843174400001</v>
      </c>
      <c r="L8" s="24">
        <f t="shared" si="9"/>
        <v>11.195689447424002</v>
      </c>
      <c r="M8" s="24">
        <f>+M64</f>
        <v>13.947861869527042</v>
      </c>
      <c r="N8" s="24">
        <f t="shared" ref="N8" si="10">+N64</f>
        <v>13.829947394745959</v>
      </c>
      <c r="O8" s="24">
        <f>+O64</f>
        <v>13.716749498956121</v>
      </c>
      <c r="P8" s="40">
        <f t="shared" ref="P8:U8" si="11">+P64</f>
        <v>13.608079518997878</v>
      </c>
      <c r="Q8" s="24">
        <f t="shared" si="11"/>
        <v>13.503756338237961</v>
      </c>
      <c r="R8" s="24">
        <f t="shared" si="11"/>
        <v>13.403606084708443</v>
      </c>
      <c r="S8" s="24">
        <f t="shared" si="11"/>
        <v>13.307461841320105</v>
      </c>
      <c r="T8" s="24">
        <f t="shared" si="11"/>
        <v>13.215163367667301</v>
      </c>
      <c r="U8" s="40">
        <f t="shared" si="11"/>
        <v>13.12655683296061</v>
      </c>
    </row>
    <row r="9" spans="5:24" x14ac:dyDescent="0.35">
      <c r="E9" t="s">
        <v>9</v>
      </c>
      <c r="F9" s="11"/>
      <c r="G9" s="17">
        <f>+G6-G7-G8</f>
        <v>19.412307692307685</v>
      </c>
      <c r="H9" s="17">
        <f t="shared" ref="H9:N9" si="12">+H6-H7-H8</f>
        <v>19.421907692307688</v>
      </c>
      <c r="I9" s="17">
        <f t="shared" si="12"/>
        <v>19.431123692307686</v>
      </c>
      <c r="J9" s="17">
        <f t="shared" si="12"/>
        <v>19.439971052307683</v>
      </c>
      <c r="K9" s="39">
        <f t="shared" ref="K9:L9" si="13">+K6-K7-K8</f>
        <v>19.448464517907688</v>
      </c>
      <c r="L9" s="17">
        <f t="shared" si="13"/>
        <v>19.456618244883686</v>
      </c>
      <c r="M9" s="17">
        <f t="shared" si="12"/>
        <v>16.704445822780645</v>
      </c>
      <c r="N9" s="17">
        <f t="shared" si="12"/>
        <v>16.82236029756173</v>
      </c>
      <c r="O9" s="17">
        <f t="shared" ref="O9:R9" si="14">+O6-O7-O8</f>
        <v>16.935558193351568</v>
      </c>
      <c r="P9" s="39">
        <f t="shared" si="14"/>
        <v>17.044228173309811</v>
      </c>
      <c r="Q9" s="17">
        <f t="shared" si="14"/>
        <v>17.148551354069724</v>
      </c>
      <c r="R9" s="17">
        <f t="shared" si="14"/>
        <v>17.248701607599244</v>
      </c>
      <c r="S9" s="17">
        <f t="shared" ref="S9:U9" si="15">+S6-S7-S8</f>
        <v>17.344845850987582</v>
      </c>
      <c r="T9" s="17">
        <f t="shared" si="15"/>
        <v>17.437144324640386</v>
      </c>
      <c r="U9" s="39">
        <f t="shared" si="15"/>
        <v>17.525750859347077</v>
      </c>
      <c r="X9" t="s">
        <v>25</v>
      </c>
    </row>
    <row r="10" spans="5:24" ht="13.5" customHeight="1" x14ac:dyDescent="0.35">
      <c r="E10" s="16" t="s">
        <v>30</v>
      </c>
      <c r="F10" s="19"/>
      <c r="G10" s="24">
        <f>-G41-G53</f>
        <v>-7.25</v>
      </c>
      <c r="H10" s="24">
        <f t="shared" ref="H10:U10" si="16">-H41-H53</f>
        <v>-6.7666666666666675</v>
      </c>
      <c r="I10" s="24">
        <f t="shared" si="16"/>
        <v>-6.2833333333333341</v>
      </c>
      <c r="J10" s="24">
        <f t="shared" si="16"/>
        <v>-5.8000000000000007</v>
      </c>
      <c r="K10" s="40">
        <f t="shared" si="16"/>
        <v>-5.3166666666666664</v>
      </c>
      <c r="L10" s="24">
        <f t="shared" si="16"/>
        <v>-4.833333333333333</v>
      </c>
      <c r="M10" s="24">
        <f t="shared" si="16"/>
        <v>-6.55</v>
      </c>
      <c r="N10" s="24">
        <f t="shared" si="16"/>
        <v>-5.897435897435896</v>
      </c>
      <c r="O10" s="24">
        <f t="shared" si="16"/>
        <v>-5.244871794871794</v>
      </c>
      <c r="P10" s="40">
        <f t="shared" si="16"/>
        <v>-4.592307692307692</v>
      </c>
      <c r="Q10" s="24">
        <f t="shared" si="16"/>
        <v>-3.9397435897435895</v>
      </c>
      <c r="R10" s="24">
        <f t="shared" si="16"/>
        <v>-3.287179487179487</v>
      </c>
      <c r="S10" s="24">
        <f t="shared" si="16"/>
        <v>-2.6346153846153846</v>
      </c>
      <c r="T10" s="24">
        <f t="shared" si="16"/>
        <v>-1.9820512820512819</v>
      </c>
      <c r="U10" s="40">
        <f t="shared" si="16"/>
        <v>-1.3294871794871794</v>
      </c>
      <c r="X10" t="s">
        <v>26</v>
      </c>
    </row>
    <row r="11" spans="5:24" x14ac:dyDescent="0.35">
      <c r="E11" t="s">
        <v>10</v>
      </c>
      <c r="F11" s="11"/>
      <c r="G11" s="17">
        <f>+G9+G10</f>
        <v>12.162307692307685</v>
      </c>
      <c r="H11" s="17">
        <f t="shared" ref="H11:N11" si="17">+H9+H10</f>
        <v>12.65524102564102</v>
      </c>
      <c r="I11" s="17">
        <f t="shared" si="17"/>
        <v>13.147790358974351</v>
      </c>
      <c r="J11" s="17">
        <f t="shared" si="17"/>
        <v>13.639971052307683</v>
      </c>
      <c r="K11" s="39">
        <f t="shared" ref="K11:L11" si="18">+K9+K10</f>
        <v>14.131797851241021</v>
      </c>
      <c r="L11" s="17">
        <f t="shared" si="18"/>
        <v>14.623284911550353</v>
      </c>
      <c r="M11" s="17">
        <f t="shared" si="17"/>
        <v>10.154445822780644</v>
      </c>
      <c r="N11" s="17">
        <f t="shared" si="17"/>
        <v>10.924924400125834</v>
      </c>
      <c r="O11" s="17">
        <f t="shared" ref="O11:R11" si="19">+O9+O10</f>
        <v>11.690686398479773</v>
      </c>
      <c r="P11" s="39">
        <f t="shared" si="19"/>
        <v>12.451920481002119</v>
      </c>
      <c r="Q11" s="17">
        <f t="shared" si="19"/>
        <v>13.208807764326135</v>
      </c>
      <c r="R11" s="17">
        <f t="shared" si="19"/>
        <v>13.961522120419758</v>
      </c>
      <c r="S11" s="17">
        <f t="shared" ref="S11:U11" si="20">+S9+S10</f>
        <v>14.710230466372197</v>
      </c>
      <c r="T11" s="17">
        <f t="shared" si="20"/>
        <v>15.455093042589104</v>
      </c>
      <c r="U11" s="39">
        <f t="shared" si="20"/>
        <v>16.196263679859896</v>
      </c>
      <c r="X11" t="s">
        <v>27</v>
      </c>
    </row>
    <row r="12" spans="5:24" x14ac:dyDescent="0.35">
      <c r="F12" s="11"/>
      <c r="K12" s="38"/>
      <c r="P12" s="38"/>
      <c r="U12" s="38"/>
    </row>
    <row r="13" spans="5:24" ht="18.5" x14ac:dyDescent="0.45">
      <c r="E13" s="15" t="s">
        <v>11</v>
      </c>
      <c r="F13" s="11"/>
      <c r="K13" s="38"/>
      <c r="P13" s="38"/>
      <c r="U13" s="38"/>
      <c r="X13" t="s">
        <v>38</v>
      </c>
    </row>
    <row r="14" spans="5:24" ht="14.25" customHeight="1" x14ac:dyDescent="0.35">
      <c r="E14" t="s">
        <v>12</v>
      </c>
      <c r="F14" s="11">
        <v>270</v>
      </c>
      <c r="G14" s="17">
        <f>+G65</f>
        <v>269.76</v>
      </c>
      <c r="H14" s="17">
        <f>+H65</f>
        <v>269.52960000000002</v>
      </c>
      <c r="I14" s="17">
        <f t="shared" ref="I14:M14" si="21">+I65</f>
        <v>269.30841600000002</v>
      </c>
      <c r="J14" s="17">
        <f t="shared" si="21"/>
        <v>269.09607936000003</v>
      </c>
      <c r="K14" s="39">
        <f t="shared" si="21"/>
        <v>268.89223618560004</v>
      </c>
      <c r="L14" s="17">
        <f t="shared" si="21"/>
        <v>268.69654673817604</v>
      </c>
      <c r="M14" s="17">
        <f t="shared" si="21"/>
        <v>334.74868486864898</v>
      </c>
      <c r="N14" s="17">
        <f t="shared" ref="N14:Q14" si="22">+N65</f>
        <v>331.91873747390304</v>
      </c>
      <c r="O14" s="17">
        <f t="shared" si="22"/>
        <v>329.20198797494692</v>
      </c>
      <c r="P14" s="39">
        <f t="shared" si="22"/>
        <v>326.59390845594902</v>
      </c>
      <c r="Q14" s="17">
        <f t="shared" si="22"/>
        <v>324.09015211771106</v>
      </c>
      <c r="R14" s="17">
        <f t="shared" ref="R14:U14" si="23">+R65</f>
        <v>321.68654603300263</v>
      </c>
      <c r="S14" s="17">
        <f t="shared" si="23"/>
        <v>319.37908419168252</v>
      </c>
      <c r="T14" s="17">
        <f t="shared" si="23"/>
        <v>317.16392082401524</v>
      </c>
      <c r="U14" s="39">
        <f t="shared" si="23"/>
        <v>315.03736399105463</v>
      </c>
    </row>
    <row r="15" spans="5:24" ht="14.25" customHeight="1" x14ac:dyDescent="0.35">
      <c r="E15" s="16" t="s">
        <v>13</v>
      </c>
      <c r="F15" s="19">
        <v>0</v>
      </c>
      <c r="G15" s="23">
        <f>+G33</f>
        <v>2.7356410256410211</v>
      </c>
      <c r="H15" s="23">
        <f>+H33</f>
        <v>5.9546153846153747</v>
      </c>
      <c r="I15" s="23">
        <f t="shared" ref="I15:M15" si="24">+I33</f>
        <v>9.656923076923059</v>
      </c>
      <c r="J15" s="23">
        <f t="shared" si="24"/>
        <v>13.842564102564079</v>
      </c>
      <c r="K15" s="41">
        <f t="shared" si="24"/>
        <v>18.511538461538436</v>
      </c>
      <c r="L15" s="23">
        <f t="shared" si="24"/>
        <v>23.663846153846123</v>
      </c>
      <c r="M15" s="23">
        <f t="shared" si="24"/>
        <v>8.8687179487179186</v>
      </c>
      <c r="N15" s="23">
        <f t="shared" ref="N15:Q15" si="25">+N33</f>
        <v>8.7261538461538137</v>
      </c>
      <c r="O15" s="23">
        <f t="shared" si="25"/>
        <v>9.23615384615381</v>
      </c>
      <c r="P15" s="41">
        <f t="shared" si="25"/>
        <v>10.398717948717907</v>
      </c>
      <c r="Q15" s="23">
        <f t="shared" si="25"/>
        <v>12.213846153846109</v>
      </c>
      <c r="R15" s="23">
        <f t="shared" ref="R15:U15" si="26">+R33</f>
        <v>14.681538461538414</v>
      </c>
      <c r="S15" s="23">
        <f t="shared" si="26"/>
        <v>17.801794871794822</v>
      </c>
      <c r="T15" s="23">
        <f t="shared" si="26"/>
        <v>21.574615384615331</v>
      </c>
      <c r="U15" s="41">
        <f t="shared" si="26"/>
        <v>25.99999999999994</v>
      </c>
    </row>
    <row r="16" spans="5:24" ht="15.75" customHeight="1" x14ac:dyDescent="0.35">
      <c r="E16" t="s">
        <v>14</v>
      </c>
      <c r="F16" s="11">
        <f>SUM(F14:F15)</f>
        <v>270</v>
      </c>
      <c r="G16" s="17">
        <f>SUM(G14:G15)</f>
        <v>272.49564102564102</v>
      </c>
      <c r="H16" s="17">
        <f t="shared" ref="H16" si="27">SUM(H14:H15)</f>
        <v>275.48421538461537</v>
      </c>
      <c r="I16" s="17">
        <f t="shared" ref="I16:M16" si="28">SUM(I14:I15)</f>
        <v>278.9653390769231</v>
      </c>
      <c r="J16" s="17">
        <f t="shared" si="28"/>
        <v>282.93864346256413</v>
      </c>
      <c r="K16" s="39">
        <f t="shared" si="28"/>
        <v>287.40377464713845</v>
      </c>
      <c r="L16" s="17">
        <f t="shared" si="28"/>
        <v>292.36039289202216</v>
      </c>
      <c r="M16" s="17">
        <f t="shared" si="28"/>
        <v>343.61740281736689</v>
      </c>
      <c r="N16" s="17">
        <f t="shared" ref="N16:Q16" si="29">SUM(N14:N15)</f>
        <v>340.64489132005684</v>
      </c>
      <c r="O16" s="17">
        <f t="shared" si="29"/>
        <v>338.43814182110071</v>
      </c>
      <c r="P16" s="39">
        <f t="shared" si="29"/>
        <v>336.99262640466691</v>
      </c>
      <c r="Q16" s="17">
        <f t="shared" si="29"/>
        <v>336.30399827155719</v>
      </c>
      <c r="R16" s="17">
        <f t="shared" ref="R16:U16" si="30">SUM(R14:R15)</f>
        <v>336.36808449454105</v>
      </c>
      <c r="S16" s="17">
        <f t="shared" si="30"/>
        <v>337.18087906347733</v>
      </c>
      <c r="T16" s="17">
        <f t="shared" si="30"/>
        <v>338.73853620863059</v>
      </c>
      <c r="U16" s="39">
        <f t="shared" si="30"/>
        <v>341.03736399105458</v>
      </c>
    </row>
    <row r="17" spans="5:24" ht="15.75" customHeight="1" x14ac:dyDescent="0.35">
      <c r="F17" s="11"/>
      <c r="K17" s="38"/>
      <c r="P17" s="38"/>
      <c r="U17" s="38"/>
    </row>
    <row r="18" spans="5:24" ht="15.75" customHeight="1" x14ac:dyDescent="0.35">
      <c r="E18" t="s">
        <v>15</v>
      </c>
      <c r="F18" s="11">
        <v>120</v>
      </c>
      <c r="G18" s="17">
        <f>+F18+G11</f>
        <v>132.16230769230768</v>
      </c>
      <c r="H18" s="17">
        <f t="shared" ref="H18" si="31">+G18+H11</f>
        <v>144.81754871794871</v>
      </c>
      <c r="I18" s="17">
        <f t="shared" ref="I18:M18" si="32">+H18+I11</f>
        <v>157.96533907692307</v>
      </c>
      <c r="J18" s="17">
        <f t="shared" si="32"/>
        <v>171.60531012923076</v>
      </c>
      <c r="K18" s="39">
        <f t="shared" si="32"/>
        <v>185.73710798047179</v>
      </c>
      <c r="L18" s="17">
        <f t="shared" si="32"/>
        <v>200.36039289202213</v>
      </c>
      <c r="M18" s="17">
        <f t="shared" si="32"/>
        <v>210.51483871480278</v>
      </c>
      <c r="N18" s="17">
        <f t="shared" ref="N18:Q18" si="33">+M18+N11</f>
        <v>221.43976311492861</v>
      </c>
      <c r="O18" s="17">
        <f t="shared" si="33"/>
        <v>233.13044951340839</v>
      </c>
      <c r="P18" s="39">
        <f t="shared" si="33"/>
        <v>245.5823699944105</v>
      </c>
      <c r="Q18" s="17">
        <f t="shared" si="33"/>
        <v>258.79117775873664</v>
      </c>
      <c r="R18" s="17">
        <f t="shared" ref="R18:U18" si="34">+Q18+R11</f>
        <v>272.75269987915641</v>
      </c>
      <c r="S18" s="17">
        <f t="shared" si="34"/>
        <v>287.4629303455286</v>
      </c>
      <c r="T18" s="17">
        <f t="shared" si="34"/>
        <v>302.91802338811772</v>
      </c>
      <c r="U18" s="39">
        <f t="shared" si="34"/>
        <v>319.11428706797761</v>
      </c>
    </row>
    <row r="19" spans="5:24" ht="15.75" customHeight="1" x14ac:dyDescent="0.35">
      <c r="E19" t="s">
        <v>28</v>
      </c>
      <c r="F19" s="21">
        <v>145</v>
      </c>
      <c r="G19" s="25">
        <f>+G44</f>
        <v>135.33333333333334</v>
      </c>
      <c r="H19" s="25">
        <f t="shared" ref="H19" si="35">+H44</f>
        <v>125.66666666666667</v>
      </c>
      <c r="I19" s="25">
        <f t="shared" ref="I19:M19" si="36">+I44</f>
        <v>116</v>
      </c>
      <c r="J19" s="25">
        <f t="shared" si="36"/>
        <v>106.33333333333333</v>
      </c>
      <c r="K19" s="42">
        <f t="shared" si="36"/>
        <v>96.666666666666657</v>
      </c>
      <c r="L19" s="25">
        <f t="shared" si="36"/>
        <v>86.999999999999986</v>
      </c>
      <c r="M19" s="25">
        <f t="shared" si="36"/>
        <v>77.333333333333314</v>
      </c>
      <c r="N19" s="25">
        <f t="shared" ref="N19:Q19" si="37">+N44</f>
        <v>67.666666666666657</v>
      </c>
      <c r="O19" s="25">
        <f t="shared" si="37"/>
        <v>57.999999999999993</v>
      </c>
      <c r="P19" s="42">
        <f t="shared" si="37"/>
        <v>48.333333333333329</v>
      </c>
      <c r="Q19" s="25">
        <f t="shared" si="37"/>
        <v>38.666666666666664</v>
      </c>
      <c r="R19" s="25">
        <f t="shared" ref="R19:U19" si="38">+R44</f>
        <v>29</v>
      </c>
      <c r="S19" s="25">
        <f t="shared" si="38"/>
        <v>19.333333333333336</v>
      </c>
      <c r="T19" s="25">
        <f t="shared" si="38"/>
        <v>9.6666666666666679</v>
      </c>
      <c r="U19" s="42">
        <f t="shared" si="38"/>
        <v>0</v>
      </c>
    </row>
    <row r="20" spans="5:24" ht="15.75" customHeight="1" x14ac:dyDescent="0.35">
      <c r="E20" t="s">
        <v>29</v>
      </c>
      <c r="F20" s="34">
        <f>+F50</f>
        <v>0</v>
      </c>
      <c r="G20" s="17">
        <f>+G56</f>
        <v>0</v>
      </c>
      <c r="H20" s="17">
        <f t="shared" ref="H20" si="39">+H56</f>
        <v>0</v>
      </c>
      <c r="I20" s="17">
        <f t="shared" ref="I20:M20" si="40">+I56</f>
        <v>0</v>
      </c>
      <c r="J20" s="17">
        <f t="shared" si="40"/>
        <v>0</v>
      </c>
      <c r="K20" s="39">
        <f t="shared" si="40"/>
        <v>0</v>
      </c>
      <c r="L20" s="17">
        <f t="shared" si="40"/>
        <v>0</v>
      </c>
      <c r="M20" s="17">
        <f t="shared" si="40"/>
        <v>50.769230769230766</v>
      </c>
      <c r="N20" s="17">
        <f t="shared" ref="N20:Q20" si="41">+N56</f>
        <v>46.538461538461533</v>
      </c>
      <c r="O20" s="17">
        <f t="shared" si="41"/>
        <v>42.307692307692307</v>
      </c>
      <c r="P20" s="39">
        <f t="shared" si="41"/>
        <v>38.076923076923073</v>
      </c>
      <c r="Q20" s="17">
        <f t="shared" si="41"/>
        <v>33.84615384615384</v>
      </c>
      <c r="R20" s="17">
        <f t="shared" ref="R20:U20" si="42">+R56</f>
        <v>29.61538461538461</v>
      </c>
      <c r="S20" s="17">
        <f t="shared" si="42"/>
        <v>25.38461538461538</v>
      </c>
      <c r="T20" s="17">
        <f t="shared" si="42"/>
        <v>21.15384615384615</v>
      </c>
      <c r="U20" s="39">
        <f t="shared" si="42"/>
        <v>16.92307692307692</v>
      </c>
    </row>
    <row r="21" spans="5:24" ht="15.75" customHeight="1" x14ac:dyDescent="0.35">
      <c r="E21" s="16"/>
      <c r="F21" s="33"/>
      <c r="G21" s="24"/>
      <c r="H21" s="24"/>
      <c r="I21" s="24"/>
      <c r="J21" s="24"/>
      <c r="K21" s="40"/>
      <c r="L21" s="24"/>
      <c r="M21" s="24"/>
      <c r="N21" s="24"/>
      <c r="O21" s="24"/>
      <c r="P21" s="40"/>
      <c r="Q21" s="24"/>
      <c r="R21" s="24"/>
      <c r="S21" s="24"/>
      <c r="T21" s="24"/>
      <c r="U21" s="40"/>
    </row>
    <row r="22" spans="5:24" ht="15.75" customHeight="1" x14ac:dyDescent="0.35">
      <c r="E22" t="s">
        <v>16</v>
      </c>
      <c r="F22" s="11">
        <f>SUM(F18:F21)</f>
        <v>265</v>
      </c>
      <c r="G22" s="17">
        <f>SUM(G18:G21)</f>
        <v>267.49564102564102</v>
      </c>
      <c r="H22" s="17">
        <f t="shared" ref="H22" si="43">SUM(H18:H21)</f>
        <v>270.48421538461537</v>
      </c>
      <c r="I22" s="17">
        <f t="shared" ref="I22:M22" si="44">SUM(I18:I21)</f>
        <v>273.9653390769231</v>
      </c>
      <c r="J22" s="17">
        <f t="shared" si="44"/>
        <v>277.93864346256407</v>
      </c>
      <c r="K22" s="39">
        <f t="shared" si="44"/>
        <v>282.40377464713845</v>
      </c>
      <c r="L22" s="17">
        <f t="shared" si="44"/>
        <v>287.36039289202211</v>
      </c>
      <c r="M22" s="17">
        <f t="shared" si="44"/>
        <v>338.61740281736689</v>
      </c>
      <c r="N22" s="17">
        <f t="shared" ref="N22:Q22" si="45">SUM(N18:N21)</f>
        <v>335.64489132005679</v>
      </c>
      <c r="O22" s="17">
        <f t="shared" si="45"/>
        <v>333.43814182110071</v>
      </c>
      <c r="P22" s="39">
        <f t="shared" si="45"/>
        <v>331.99262640466691</v>
      </c>
      <c r="Q22" s="17">
        <f t="shared" si="45"/>
        <v>331.30399827155713</v>
      </c>
      <c r="R22" s="17">
        <f t="shared" ref="R22:U22" si="46">SUM(R18:R21)</f>
        <v>331.36808449454099</v>
      </c>
      <c r="S22" s="17">
        <f t="shared" si="46"/>
        <v>332.18087906347728</v>
      </c>
      <c r="T22" s="17">
        <f t="shared" si="46"/>
        <v>333.73853620863053</v>
      </c>
      <c r="U22" s="39">
        <f t="shared" si="46"/>
        <v>336.03736399105452</v>
      </c>
    </row>
    <row r="23" spans="5:24" x14ac:dyDescent="0.35">
      <c r="F23" s="11"/>
      <c r="K23" s="38"/>
      <c r="P23" s="38"/>
      <c r="U23" s="38"/>
    </row>
    <row r="24" spans="5:24" x14ac:dyDescent="0.35">
      <c r="F24" s="11"/>
      <c r="K24" s="38"/>
      <c r="P24" s="38"/>
      <c r="U24" s="38"/>
      <c r="X24" t="s">
        <v>39</v>
      </c>
    </row>
    <row r="25" spans="5:24" x14ac:dyDescent="0.35">
      <c r="F25" s="11"/>
      <c r="K25" s="38"/>
      <c r="P25" s="38"/>
      <c r="U25" s="38"/>
    </row>
    <row r="26" spans="5:24" ht="18.5" x14ac:dyDescent="0.45">
      <c r="E26" s="15" t="s">
        <v>1</v>
      </c>
      <c r="F26" s="11"/>
      <c r="K26" s="38"/>
      <c r="P26" s="38"/>
      <c r="U26" s="38"/>
    </row>
    <row r="27" spans="5:24" x14ac:dyDescent="0.35">
      <c r="E27" t="s">
        <v>19</v>
      </c>
      <c r="F27" s="11"/>
      <c r="G27" s="17">
        <f>+G6-G7+G10</f>
        <v>23.402307692307687</v>
      </c>
      <c r="H27" s="17">
        <f t="shared" ref="H27:M27" si="47">+H6-H7+H10</f>
        <v>23.885641025641021</v>
      </c>
      <c r="I27" s="17">
        <f t="shared" si="47"/>
        <v>24.368974358974352</v>
      </c>
      <c r="J27" s="17">
        <f t="shared" si="47"/>
        <v>24.852307692307686</v>
      </c>
      <c r="K27" s="39">
        <f t="shared" si="47"/>
        <v>25.335641025641021</v>
      </c>
      <c r="L27" s="17">
        <f t="shared" si="47"/>
        <v>25.818974358974355</v>
      </c>
      <c r="M27" s="17">
        <f t="shared" si="47"/>
        <v>24.102307692307686</v>
      </c>
      <c r="N27" s="17">
        <f t="shared" ref="N27:Q27" si="48">+N6-N7+N10</f>
        <v>24.754871794871789</v>
      </c>
      <c r="O27" s="17">
        <f t="shared" si="48"/>
        <v>25.407435897435892</v>
      </c>
      <c r="P27" s="39">
        <f t="shared" si="48"/>
        <v>26.059999999999995</v>
      </c>
      <c r="Q27" s="17">
        <f t="shared" si="48"/>
        <v>26.712564102564098</v>
      </c>
      <c r="R27" s="17">
        <f t="shared" ref="R27:U27" si="49">+R6-R7+R10</f>
        <v>27.365128205128201</v>
      </c>
      <c r="S27" s="17">
        <f t="shared" si="49"/>
        <v>28.017692307692304</v>
      </c>
      <c r="T27" s="17">
        <f t="shared" si="49"/>
        <v>28.670256410256407</v>
      </c>
      <c r="U27" s="39">
        <f t="shared" si="49"/>
        <v>29.322820512820506</v>
      </c>
    </row>
    <row r="28" spans="5:24" x14ac:dyDescent="0.35">
      <c r="E28" t="s">
        <v>0</v>
      </c>
      <c r="F28" s="11"/>
      <c r="G28" s="17">
        <f>-G63</f>
        <v>-11</v>
      </c>
      <c r="H28" s="17">
        <f t="shared" ref="H28:M28" si="50">-H63</f>
        <v>-11</v>
      </c>
      <c r="I28" s="17">
        <f t="shared" si="50"/>
        <v>-11</v>
      </c>
      <c r="J28" s="17">
        <f t="shared" si="50"/>
        <v>-11</v>
      </c>
      <c r="K28" s="39">
        <f t="shared" si="50"/>
        <v>-11</v>
      </c>
      <c r="L28" s="17">
        <f t="shared" si="50"/>
        <v>-11</v>
      </c>
      <c r="M28" s="17">
        <f t="shared" si="50"/>
        <v>-80</v>
      </c>
      <c r="N28" s="17">
        <f t="shared" ref="N28:Q28" si="51">-N63</f>
        <v>-11</v>
      </c>
      <c r="O28" s="17">
        <f t="shared" si="51"/>
        <v>-11</v>
      </c>
      <c r="P28" s="39">
        <f t="shared" si="51"/>
        <v>-11</v>
      </c>
      <c r="Q28" s="17">
        <f t="shared" si="51"/>
        <v>-11</v>
      </c>
      <c r="R28" s="17">
        <f t="shared" ref="R28:U28" si="52">-R63</f>
        <v>-11</v>
      </c>
      <c r="S28" s="17">
        <f t="shared" si="52"/>
        <v>-11</v>
      </c>
      <c r="T28" s="17">
        <f t="shared" si="52"/>
        <v>-11</v>
      </c>
      <c r="U28" s="39">
        <f t="shared" si="52"/>
        <v>-11</v>
      </c>
    </row>
    <row r="29" spans="5:24" x14ac:dyDescent="0.35">
      <c r="E29" t="s">
        <v>21</v>
      </c>
      <c r="F29" s="11"/>
      <c r="G29" s="17">
        <f>+G39+G51</f>
        <v>0</v>
      </c>
      <c r="H29" s="17">
        <f t="shared" ref="H29:U29" si="53">+H39+H51</f>
        <v>0</v>
      </c>
      <c r="I29" s="17">
        <f t="shared" si="53"/>
        <v>0</v>
      </c>
      <c r="J29" s="17">
        <f t="shared" si="53"/>
        <v>0</v>
      </c>
      <c r="K29" s="39">
        <f t="shared" si="53"/>
        <v>0</v>
      </c>
      <c r="L29" s="17">
        <f t="shared" si="53"/>
        <v>0</v>
      </c>
      <c r="M29" s="17">
        <f t="shared" si="53"/>
        <v>55</v>
      </c>
      <c r="N29" s="17">
        <f t="shared" si="53"/>
        <v>0</v>
      </c>
      <c r="O29" s="17">
        <f t="shared" si="53"/>
        <v>0</v>
      </c>
      <c r="P29" s="39">
        <f t="shared" si="53"/>
        <v>0</v>
      </c>
      <c r="Q29" s="17">
        <f t="shared" si="53"/>
        <v>0</v>
      </c>
      <c r="R29" s="17">
        <f t="shared" si="53"/>
        <v>0</v>
      </c>
      <c r="S29" s="17">
        <f t="shared" si="53"/>
        <v>0</v>
      </c>
      <c r="T29" s="17">
        <f t="shared" si="53"/>
        <v>0</v>
      </c>
      <c r="U29" s="39">
        <f t="shared" si="53"/>
        <v>0</v>
      </c>
    </row>
    <row r="30" spans="5:24" x14ac:dyDescent="0.35">
      <c r="E30" t="s">
        <v>20</v>
      </c>
      <c r="F30" s="11"/>
      <c r="G30" s="17">
        <f>-G42-G54</f>
        <v>-9.6666666666666661</v>
      </c>
      <c r="H30" s="17">
        <f t="shared" ref="H30:U30" si="54">-H42-H54</f>
        <v>-9.6666666666666679</v>
      </c>
      <c r="I30" s="17">
        <f t="shared" si="54"/>
        <v>-9.6666666666666679</v>
      </c>
      <c r="J30" s="17">
        <f t="shared" si="54"/>
        <v>-9.6666666666666661</v>
      </c>
      <c r="K30" s="39">
        <f t="shared" si="54"/>
        <v>-9.6666666666666661</v>
      </c>
      <c r="L30" s="17">
        <f t="shared" si="54"/>
        <v>-9.6666666666666661</v>
      </c>
      <c r="M30" s="17">
        <f t="shared" si="54"/>
        <v>-13.897435897435894</v>
      </c>
      <c r="N30" s="17">
        <f t="shared" si="54"/>
        <v>-13.897435897435894</v>
      </c>
      <c r="O30" s="17">
        <f t="shared" si="54"/>
        <v>-13.897435897435896</v>
      </c>
      <c r="P30" s="39">
        <f t="shared" si="54"/>
        <v>-13.897435897435898</v>
      </c>
      <c r="Q30" s="17">
        <f t="shared" si="54"/>
        <v>-13.897435897435896</v>
      </c>
      <c r="R30" s="17">
        <f t="shared" si="54"/>
        <v>-13.897435897435896</v>
      </c>
      <c r="S30" s="17">
        <f t="shared" si="54"/>
        <v>-13.897435897435896</v>
      </c>
      <c r="T30" s="17">
        <f t="shared" si="54"/>
        <v>-13.897435897435898</v>
      </c>
      <c r="U30" s="39">
        <f t="shared" si="54"/>
        <v>-13.897435897435898</v>
      </c>
    </row>
    <row r="31" spans="5:24" x14ac:dyDescent="0.35">
      <c r="E31" s="16"/>
      <c r="F31" s="19"/>
      <c r="G31" s="24"/>
      <c r="H31" s="24"/>
      <c r="I31" s="24"/>
      <c r="J31" s="24"/>
      <c r="K31" s="40"/>
      <c r="L31" s="24"/>
      <c r="M31" s="24"/>
      <c r="N31" s="24"/>
      <c r="O31" s="24"/>
      <c r="P31" s="40"/>
      <c r="Q31" s="24"/>
      <c r="R31" s="24"/>
      <c r="S31" s="24"/>
      <c r="T31" s="24"/>
      <c r="U31" s="40"/>
    </row>
    <row r="32" spans="5:24" ht="15" thickBot="1" x14ac:dyDescent="0.4">
      <c r="E32" t="s">
        <v>5</v>
      </c>
      <c r="F32" s="11"/>
      <c r="G32" s="12">
        <f>SUM(G27:G30)</f>
        <v>2.7356410256410211</v>
      </c>
      <c r="H32" s="12">
        <f t="shared" ref="H32:M32" si="55">SUM(H27:H30)</f>
        <v>3.2189743589743536</v>
      </c>
      <c r="I32" s="12">
        <f t="shared" si="55"/>
        <v>3.7023076923076843</v>
      </c>
      <c r="J32" s="12">
        <f t="shared" si="55"/>
        <v>4.1856410256410204</v>
      </c>
      <c r="K32" s="43">
        <f t="shared" si="55"/>
        <v>4.6689743589743546</v>
      </c>
      <c r="L32" s="12">
        <f t="shared" si="55"/>
        <v>5.1523076923076889</v>
      </c>
      <c r="M32" s="12">
        <f t="shared" si="55"/>
        <v>-14.795128205128204</v>
      </c>
      <c r="N32" s="12">
        <f t="shared" ref="N32:Q32" si="56">SUM(N27:N30)</f>
        <v>-0.1425641025641049</v>
      </c>
      <c r="O32" s="12">
        <f t="shared" si="56"/>
        <v>0.50999999999999623</v>
      </c>
      <c r="P32" s="43">
        <f t="shared" si="56"/>
        <v>1.1625641025640974</v>
      </c>
      <c r="Q32" s="12">
        <f t="shared" si="56"/>
        <v>1.8151282051282021</v>
      </c>
      <c r="R32" s="12">
        <f t="shared" ref="R32:U32" si="57">SUM(R27:R30)</f>
        <v>2.467692307692305</v>
      </c>
      <c r="S32" s="12">
        <f t="shared" si="57"/>
        <v>3.1202564102564079</v>
      </c>
      <c r="T32" s="12">
        <f t="shared" si="57"/>
        <v>3.772820512820509</v>
      </c>
      <c r="U32" s="43">
        <f t="shared" si="57"/>
        <v>4.4253846153846084</v>
      </c>
    </row>
    <row r="33" spans="4:25" ht="15" thickBot="1" x14ac:dyDescent="0.4">
      <c r="E33" t="s">
        <v>24</v>
      </c>
      <c r="F33" s="11"/>
      <c r="G33" s="12">
        <f>+G32+F32</f>
        <v>2.7356410256410211</v>
      </c>
      <c r="H33" s="12">
        <f>+H32+G33</f>
        <v>5.9546153846153747</v>
      </c>
      <c r="I33" s="12">
        <f t="shared" ref="I33:M33" si="58">+I32+H33</f>
        <v>9.656923076923059</v>
      </c>
      <c r="J33" s="12">
        <f t="shared" si="58"/>
        <v>13.842564102564079</v>
      </c>
      <c r="K33" s="49">
        <f t="shared" si="58"/>
        <v>18.511538461538436</v>
      </c>
      <c r="L33" s="12">
        <f t="shared" si="58"/>
        <v>23.663846153846123</v>
      </c>
      <c r="M33" s="12">
        <f t="shared" si="58"/>
        <v>8.8687179487179186</v>
      </c>
      <c r="N33" s="12">
        <f t="shared" ref="N33" si="59">+N32+M33</f>
        <v>8.7261538461538137</v>
      </c>
      <c r="O33" s="12">
        <f t="shared" ref="O33" si="60">+O32+N33</f>
        <v>9.23615384615381</v>
      </c>
      <c r="P33" s="43">
        <f t="shared" ref="P33" si="61">+P32+O33</f>
        <v>10.398717948717907</v>
      </c>
      <c r="Q33" s="12">
        <f t="shared" ref="Q33" si="62">+Q32+P33</f>
        <v>12.213846153846109</v>
      </c>
      <c r="R33" s="12">
        <f t="shared" ref="R33" si="63">+R32+Q33</f>
        <v>14.681538461538414</v>
      </c>
      <c r="S33" s="12">
        <f t="shared" ref="S33" si="64">+S32+R33</f>
        <v>17.801794871794822</v>
      </c>
      <c r="T33" s="12">
        <f t="shared" ref="T33:U33" si="65">+T32+S33</f>
        <v>21.574615384615331</v>
      </c>
      <c r="U33" s="49">
        <f t="shared" si="65"/>
        <v>25.99999999999994</v>
      </c>
    </row>
    <row r="34" spans="4:25" x14ac:dyDescent="0.35">
      <c r="F34" s="11"/>
      <c r="K34" s="38"/>
      <c r="P34" s="38"/>
      <c r="U34" s="38"/>
    </row>
    <row r="35" spans="4:25" ht="15" thickBot="1" x14ac:dyDescent="0.4">
      <c r="F35" s="11"/>
      <c r="K35" s="38"/>
      <c r="P35" s="38"/>
      <c r="U35" s="38"/>
    </row>
    <row r="36" spans="4:25" x14ac:dyDescent="0.35">
      <c r="D36" s="2"/>
      <c r="E36" s="3"/>
      <c r="F36" s="20">
        <v>0</v>
      </c>
      <c r="G36" s="3">
        <v>1</v>
      </c>
      <c r="H36" s="3">
        <v>2</v>
      </c>
      <c r="I36" s="3">
        <v>3</v>
      </c>
      <c r="J36" s="3">
        <v>4</v>
      </c>
      <c r="K36" s="44">
        <v>5</v>
      </c>
      <c r="L36" s="3">
        <v>6</v>
      </c>
      <c r="M36" s="3">
        <v>7</v>
      </c>
      <c r="N36" s="3">
        <v>8</v>
      </c>
      <c r="O36" s="3">
        <v>9</v>
      </c>
      <c r="P36" s="44">
        <v>10</v>
      </c>
      <c r="Q36" s="3">
        <v>11</v>
      </c>
      <c r="R36" s="3">
        <v>12</v>
      </c>
      <c r="S36" s="3">
        <v>13</v>
      </c>
      <c r="T36" s="3">
        <v>14</v>
      </c>
      <c r="U36" s="44">
        <v>15</v>
      </c>
      <c r="V36" s="4"/>
    </row>
    <row r="37" spans="4:25" ht="15.5" x14ac:dyDescent="0.35">
      <c r="D37" s="5"/>
      <c r="E37" s="14" t="s">
        <v>28</v>
      </c>
      <c r="F37" s="21"/>
      <c r="G37" s="6"/>
      <c r="H37" s="6"/>
      <c r="I37" s="6"/>
      <c r="J37" s="6"/>
      <c r="K37" s="45"/>
      <c r="L37" s="6"/>
      <c r="M37" s="6"/>
      <c r="N37" s="6"/>
      <c r="O37" s="6"/>
      <c r="P37" s="45"/>
      <c r="Q37" s="6"/>
      <c r="R37" s="6"/>
      <c r="S37" s="6"/>
      <c r="T37" s="6"/>
      <c r="U37" s="45"/>
      <c r="V37" s="7"/>
    </row>
    <row r="38" spans="4:25" x14ac:dyDescent="0.35">
      <c r="D38" s="5"/>
      <c r="E38" s="6" t="s">
        <v>3</v>
      </c>
      <c r="F38" s="28">
        <f>+F19</f>
        <v>145</v>
      </c>
      <c r="G38" s="27">
        <f>+F38</f>
        <v>145</v>
      </c>
      <c r="H38" s="27">
        <f>+G44</f>
        <v>135.33333333333334</v>
      </c>
      <c r="I38" s="27">
        <f t="shared" ref="I38:M38" si="66">+H44</f>
        <v>125.66666666666667</v>
      </c>
      <c r="J38" s="27">
        <f t="shared" si="66"/>
        <v>116</v>
      </c>
      <c r="K38" s="46">
        <f t="shared" si="66"/>
        <v>106.33333333333333</v>
      </c>
      <c r="L38" s="27">
        <f t="shared" si="66"/>
        <v>96.666666666666657</v>
      </c>
      <c r="M38" s="27">
        <f t="shared" si="66"/>
        <v>86.999999999999986</v>
      </c>
      <c r="N38" s="27">
        <f t="shared" ref="N38:Q38" si="67">+M44</f>
        <v>77.333333333333314</v>
      </c>
      <c r="O38" s="27">
        <f t="shared" si="67"/>
        <v>67.666666666666657</v>
      </c>
      <c r="P38" s="46">
        <f t="shared" si="67"/>
        <v>57.999999999999993</v>
      </c>
      <c r="Q38" s="27">
        <f t="shared" si="67"/>
        <v>48.333333333333329</v>
      </c>
      <c r="R38" s="27">
        <f t="shared" ref="R38:U38" si="68">+Q44</f>
        <v>38.666666666666664</v>
      </c>
      <c r="S38" s="27">
        <f t="shared" si="68"/>
        <v>29</v>
      </c>
      <c r="T38" s="27">
        <f t="shared" si="68"/>
        <v>19.333333333333336</v>
      </c>
      <c r="U38" s="46">
        <f t="shared" si="68"/>
        <v>9.6666666666666679</v>
      </c>
      <c r="V38" s="7"/>
    </row>
    <row r="39" spans="4:25" ht="18.5" x14ac:dyDescent="0.45">
      <c r="D39" s="5"/>
      <c r="E39" s="16" t="s">
        <v>21</v>
      </c>
      <c r="F39" s="32"/>
      <c r="G39" s="23">
        <v>0</v>
      </c>
      <c r="H39" s="23">
        <v>0</v>
      </c>
      <c r="I39" s="23">
        <v>0</v>
      </c>
      <c r="J39" s="23">
        <v>0</v>
      </c>
      <c r="K39" s="41">
        <v>0</v>
      </c>
      <c r="L39" s="23">
        <v>0</v>
      </c>
      <c r="M39" s="23">
        <v>0</v>
      </c>
      <c r="N39" s="23">
        <v>0</v>
      </c>
      <c r="O39" s="23">
        <v>0</v>
      </c>
      <c r="P39" s="41">
        <v>0</v>
      </c>
      <c r="Q39" s="23">
        <v>0</v>
      </c>
      <c r="R39" s="23">
        <v>0</v>
      </c>
      <c r="S39" s="23">
        <v>0</v>
      </c>
      <c r="T39" s="23">
        <v>0</v>
      </c>
      <c r="U39" s="41">
        <v>0</v>
      </c>
      <c r="V39" s="7"/>
      <c r="Y39" s="35" t="s">
        <v>32</v>
      </c>
    </row>
    <row r="40" spans="4:25" ht="18.5" x14ac:dyDescent="0.45">
      <c r="D40" s="5"/>
      <c r="E40" s="18" t="s">
        <v>22</v>
      </c>
      <c r="F40" s="28"/>
      <c r="G40" s="27">
        <f>+G38+G39</f>
        <v>145</v>
      </c>
      <c r="H40" s="27">
        <f t="shared" ref="H40" si="69">+H38+H39</f>
        <v>135.33333333333334</v>
      </c>
      <c r="I40" s="27">
        <f t="shared" ref="I40:M40" si="70">+I38+I39</f>
        <v>125.66666666666667</v>
      </c>
      <c r="J40" s="27">
        <f t="shared" si="70"/>
        <v>116</v>
      </c>
      <c r="K40" s="46">
        <f t="shared" si="70"/>
        <v>106.33333333333333</v>
      </c>
      <c r="L40" s="27">
        <f t="shared" si="70"/>
        <v>96.666666666666657</v>
      </c>
      <c r="M40" s="27">
        <f t="shared" si="70"/>
        <v>86.999999999999986</v>
      </c>
      <c r="N40" s="27">
        <f t="shared" ref="N40:Q40" si="71">+N38+N39</f>
        <v>77.333333333333314</v>
      </c>
      <c r="O40" s="27">
        <f t="shared" si="71"/>
        <v>67.666666666666657</v>
      </c>
      <c r="P40" s="46">
        <f t="shared" si="71"/>
        <v>57.999999999999993</v>
      </c>
      <c r="Q40" s="27">
        <f t="shared" si="71"/>
        <v>48.333333333333329</v>
      </c>
      <c r="R40" s="27">
        <f t="shared" ref="R40:U40" si="72">+R38+R39</f>
        <v>38.666666666666664</v>
      </c>
      <c r="S40" s="27">
        <f t="shared" si="72"/>
        <v>29</v>
      </c>
      <c r="T40" s="27">
        <f t="shared" si="72"/>
        <v>19.333333333333336</v>
      </c>
      <c r="U40" s="46">
        <f t="shared" si="72"/>
        <v>9.6666666666666679</v>
      </c>
      <c r="V40" s="7"/>
      <c r="Y40" s="35" t="s">
        <v>33</v>
      </c>
    </row>
    <row r="41" spans="4:25" x14ac:dyDescent="0.35">
      <c r="D41" s="5"/>
      <c r="E41" s="6" t="s">
        <v>2</v>
      </c>
      <c r="F41" s="26">
        <v>0.05</v>
      </c>
      <c r="G41" s="27">
        <f>+G40*$F$41</f>
        <v>7.25</v>
      </c>
      <c r="H41" s="27">
        <f>+H40*$F$41</f>
        <v>6.7666666666666675</v>
      </c>
      <c r="I41" s="27">
        <f t="shared" ref="I41:M41" si="73">+I40*$F$41</f>
        <v>6.2833333333333341</v>
      </c>
      <c r="J41" s="27">
        <f t="shared" si="73"/>
        <v>5.8000000000000007</v>
      </c>
      <c r="K41" s="46">
        <f t="shared" si="73"/>
        <v>5.3166666666666664</v>
      </c>
      <c r="L41" s="27">
        <f t="shared" si="73"/>
        <v>4.833333333333333</v>
      </c>
      <c r="M41" s="27">
        <f t="shared" si="73"/>
        <v>4.3499999999999996</v>
      </c>
      <c r="N41" s="27">
        <f t="shared" ref="N41:Q41" si="74">+N40*$F$41</f>
        <v>3.8666666666666658</v>
      </c>
      <c r="O41" s="27">
        <f t="shared" si="74"/>
        <v>3.3833333333333329</v>
      </c>
      <c r="P41" s="46">
        <f t="shared" si="74"/>
        <v>2.9</v>
      </c>
      <c r="Q41" s="27">
        <f t="shared" si="74"/>
        <v>2.4166666666666665</v>
      </c>
      <c r="R41" s="27">
        <f t="shared" ref="R41:U41" si="75">+R40*$F$41</f>
        <v>1.9333333333333333</v>
      </c>
      <c r="S41" s="27">
        <f t="shared" si="75"/>
        <v>1.4500000000000002</v>
      </c>
      <c r="T41" s="27">
        <f t="shared" si="75"/>
        <v>0.96666666666666679</v>
      </c>
      <c r="U41" s="46">
        <f t="shared" si="75"/>
        <v>0.48333333333333339</v>
      </c>
      <c r="V41" s="7"/>
    </row>
    <row r="42" spans="4:25" x14ac:dyDescent="0.35">
      <c r="D42" s="5"/>
      <c r="E42" s="6" t="s">
        <v>31</v>
      </c>
      <c r="F42" s="21">
        <v>15</v>
      </c>
      <c r="G42" s="27">
        <f>+G40/($F$42-F36)</f>
        <v>9.6666666666666661</v>
      </c>
      <c r="H42" s="27">
        <f>+H40/($F$42-G36)</f>
        <v>9.6666666666666679</v>
      </c>
      <c r="I42" s="27">
        <f t="shared" ref="I42" si="76">+I40/($F$42-H36)</f>
        <v>9.6666666666666679</v>
      </c>
      <c r="J42" s="27">
        <f t="shared" ref="J42" si="77">+J40/($F$42-I36)</f>
        <v>9.6666666666666661</v>
      </c>
      <c r="K42" s="46">
        <f t="shared" ref="K42" si="78">+K40/($F$42-J36)</f>
        <v>9.6666666666666661</v>
      </c>
      <c r="L42" s="27">
        <f t="shared" ref="L42" si="79">+L40/($F$42-K36)</f>
        <v>9.6666666666666661</v>
      </c>
      <c r="M42" s="27">
        <f t="shared" ref="M42" si="80">+M40/($F$42-L36)</f>
        <v>9.6666666666666643</v>
      </c>
      <c r="N42" s="27">
        <f t="shared" ref="N42" si="81">+N40/($F$42-M36)</f>
        <v>9.6666666666666643</v>
      </c>
      <c r="O42" s="27">
        <f t="shared" ref="O42" si="82">+O40/($F$42-N36)</f>
        <v>9.6666666666666661</v>
      </c>
      <c r="P42" s="46">
        <f t="shared" ref="P42" si="83">+P40/($F$42-O36)</f>
        <v>9.6666666666666661</v>
      </c>
      <c r="Q42" s="27">
        <f t="shared" ref="Q42" si="84">+Q40/($F$42-P36)</f>
        <v>9.6666666666666661</v>
      </c>
      <c r="R42" s="27">
        <f t="shared" ref="R42" si="85">+R40/($F$42-Q36)</f>
        <v>9.6666666666666661</v>
      </c>
      <c r="S42" s="27">
        <f t="shared" ref="S42" si="86">+S40/($F$42-R36)</f>
        <v>9.6666666666666661</v>
      </c>
      <c r="T42" s="27">
        <f t="shared" ref="T42:U42" si="87">+T40/($F$42-S36)</f>
        <v>9.6666666666666679</v>
      </c>
      <c r="U42" s="46">
        <f t="shared" si="87"/>
        <v>9.6666666666666679</v>
      </c>
      <c r="V42" s="7"/>
    </row>
    <row r="43" spans="4:25" ht="18.5" x14ac:dyDescent="0.45">
      <c r="D43" s="5"/>
      <c r="E43" s="6"/>
      <c r="F43" s="21"/>
      <c r="G43" s="27"/>
      <c r="H43" s="27"/>
      <c r="I43" s="27"/>
      <c r="J43" s="27"/>
      <c r="K43" s="46"/>
      <c r="L43" s="27"/>
      <c r="M43" s="27"/>
      <c r="N43" s="27"/>
      <c r="O43" s="27"/>
      <c r="P43" s="46"/>
      <c r="Q43" s="27"/>
      <c r="R43" s="27"/>
      <c r="S43" s="27"/>
      <c r="T43" s="27"/>
      <c r="U43" s="46"/>
      <c r="V43" s="7"/>
      <c r="Y43" s="35" t="s">
        <v>34</v>
      </c>
    </row>
    <row r="44" spans="4:25" ht="18.5" x14ac:dyDescent="0.45">
      <c r="D44" s="5"/>
      <c r="E44" s="13" t="s">
        <v>4</v>
      </c>
      <c r="F44" s="21"/>
      <c r="G44" s="27">
        <f>+G40-G42</f>
        <v>135.33333333333334</v>
      </c>
      <c r="H44" s="27">
        <f t="shared" ref="H44" si="88">+H40-H42</f>
        <v>125.66666666666667</v>
      </c>
      <c r="I44" s="27">
        <f t="shared" ref="I44:M44" si="89">+I40-I42</f>
        <v>116</v>
      </c>
      <c r="J44" s="27">
        <f t="shared" si="89"/>
        <v>106.33333333333333</v>
      </c>
      <c r="K44" s="46">
        <f t="shared" si="89"/>
        <v>96.666666666666657</v>
      </c>
      <c r="L44" s="27">
        <f t="shared" si="89"/>
        <v>86.999999999999986</v>
      </c>
      <c r="M44" s="27">
        <f t="shared" si="89"/>
        <v>77.333333333333314</v>
      </c>
      <c r="N44" s="27">
        <f t="shared" ref="N44:Q44" si="90">+N40-N42</f>
        <v>67.666666666666657</v>
      </c>
      <c r="O44" s="27">
        <f t="shared" si="90"/>
        <v>57.999999999999993</v>
      </c>
      <c r="P44" s="46">
        <f t="shared" si="90"/>
        <v>48.333333333333329</v>
      </c>
      <c r="Q44" s="27">
        <f t="shared" si="90"/>
        <v>38.666666666666664</v>
      </c>
      <c r="R44" s="27">
        <f t="shared" ref="R44:U44" si="91">+R40-R42</f>
        <v>29</v>
      </c>
      <c r="S44" s="27">
        <f t="shared" si="91"/>
        <v>19.333333333333336</v>
      </c>
      <c r="T44" s="27">
        <f t="shared" si="91"/>
        <v>9.6666666666666679</v>
      </c>
      <c r="U44" s="46">
        <f t="shared" si="91"/>
        <v>0</v>
      </c>
      <c r="V44" s="7"/>
      <c r="Y44" s="35" t="s">
        <v>35</v>
      </c>
    </row>
    <row r="45" spans="4:25" ht="15" thickBot="1" x14ac:dyDescent="0.4">
      <c r="D45" s="8"/>
      <c r="E45" s="9"/>
      <c r="F45" s="22"/>
      <c r="G45" s="9"/>
      <c r="H45" s="9"/>
      <c r="I45" s="9"/>
      <c r="J45" s="9"/>
      <c r="K45" s="47"/>
      <c r="L45" s="9"/>
      <c r="M45" s="9"/>
      <c r="N45" s="9"/>
      <c r="O45" s="9"/>
      <c r="P45" s="47"/>
      <c r="Q45" s="9"/>
      <c r="R45" s="9"/>
      <c r="S45" s="9"/>
      <c r="T45" s="9"/>
      <c r="U45" s="47"/>
      <c r="V45" s="10"/>
    </row>
    <row r="46" spans="4:25" x14ac:dyDescent="0.35">
      <c r="D46" s="6"/>
      <c r="E46" s="6"/>
      <c r="F46" s="21"/>
      <c r="G46" s="6"/>
      <c r="H46" s="6"/>
      <c r="I46" s="6"/>
      <c r="J46" s="6"/>
      <c r="K46" s="45"/>
      <c r="L46" s="6"/>
      <c r="M46" s="6"/>
      <c r="N46" s="6"/>
      <c r="O46" s="6"/>
      <c r="P46" s="45"/>
      <c r="Q46" s="6"/>
      <c r="R46" s="6"/>
      <c r="S46" s="6"/>
      <c r="T46" s="6"/>
      <c r="U46" s="45"/>
    </row>
    <row r="47" spans="4:25" ht="15" thickBot="1" x14ac:dyDescent="0.4">
      <c r="D47" s="6"/>
      <c r="E47" s="6"/>
      <c r="F47" s="21"/>
      <c r="G47" s="6"/>
      <c r="H47" s="6"/>
      <c r="I47" s="6"/>
      <c r="J47" s="6"/>
      <c r="K47" s="45"/>
      <c r="L47" s="6"/>
      <c r="M47" s="6"/>
      <c r="N47" s="6"/>
      <c r="O47" s="6"/>
      <c r="P47" s="45"/>
      <c r="Q47" s="6"/>
      <c r="R47" s="6"/>
      <c r="S47" s="6"/>
      <c r="T47" s="6"/>
      <c r="U47" s="45"/>
    </row>
    <row r="48" spans="4:25" x14ac:dyDescent="0.35">
      <c r="D48" s="2"/>
      <c r="E48" s="3"/>
      <c r="F48" s="20">
        <v>0</v>
      </c>
      <c r="G48" s="3">
        <v>0</v>
      </c>
      <c r="H48" s="3">
        <v>0</v>
      </c>
      <c r="I48" s="3">
        <v>0</v>
      </c>
      <c r="J48" s="3">
        <v>0</v>
      </c>
      <c r="K48" s="44">
        <v>1</v>
      </c>
      <c r="L48" s="3">
        <v>2</v>
      </c>
      <c r="M48" s="3">
        <v>3</v>
      </c>
      <c r="N48" s="3">
        <v>4</v>
      </c>
      <c r="O48" s="3">
        <v>5</v>
      </c>
      <c r="P48" s="44">
        <v>6</v>
      </c>
      <c r="Q48" s="3">
        <v>7</v>
      </c>
      <c r="R48" s="3">
        <v>8</v>
      </c>
      <c r="S48" s="3">
        <v>9</v>
      </c>
      <c r="T48" s="3">
        <v>10</v>
      </c>
      <c r="U48" s="44">
        <v>11</v>
      </c>
      <c r="V48" s="4"/>
    </row>
    <row r="49" spans="4:22" ht="15.5" x14ac:dyDescent="0.35">
      <c r="D49" s="5"/>
      <c r="E49" s="14" t="s">
        <v>29</v>
      </c>
      <c r="F49" s="21"/>
      <c r="G49" s="6"/>
      <c r="H49" s="6"/>
      <c r="I49" s="6"/>
      <c r="J49" s="6"/>
      <c r="K49" s="45"/>
      <c r="L49" s="6"/>
      <c r="M49" s="6"/>
      <c r="N49" s="6"/>
      <c r="O49" s="6"/>
      <c r="P49" s="45"/>
      <c r="Q49" s="6"/>
      <c r="R49" s="6"/>
      <c r="S49" s="6"/>
      <c r="T49" s="6"/>
      <c r="U49" s="45"/>
      <c r="V49" s="7"/>
    </row>
    <row r="50" spans="4:22" x14ac:dyDescent="0.35">
      <c r="D50" s="5"/>
      <c r="E50" s="6" t="s">
        <v>3</v>
      </c>
      <c r="F50" s="28">
        <f>+F31</f>
        <v>0</v>
      </c>
      <c r="G50" s="27">
        <f>+F50</f>
        <v>0</v>
      </c>
      <c r="H50" s="27">
        <f>+G56</f>
        <v>0</v>
      </c>
      <c r="I50" s="27">
        <f>+H56</f>
        <v>0</v>
      </c>
      <c r="J50" s="27">
        <f t="shared" ref="J50:M50" si="92">+I56</f>
        <v>0</v>
      </c>
      <c r="K50" s="46">
        <f t="shared" si="92"/>
        <v>0</v>
      </c>
      <c r="L50" s="27">
        <f t="shared" si="92"/>
        <v>0</v>
      </c>
      <c r="M50" s="27">
        <f t="shared" si="92"/>
        <v>0</v>
      </c>
      <c r="N50" s="27">
        <f t="shared" ref="N50:Q50" si="93">+M56</f>
        <v>50.769230769230766</v>
      </c>
      <c r="O50" s="27">
        <f t="shared" si="93"/>
        <v>46.538461538461533</v>
      </c>
      <c r="P50" s="46">
        <f t="shared" si="93"/>
        <v>42.307692307692307</v>
      </c>
      <c r="Q50" s="27">
        <f t="shared" si="93"/>
        <v>38.076923076923073</v>
      </c>
      <c r="R50" s="27">
        <f t="shared" ref="R50:U50" si="94">+Q56</f>
        <v>33.84615384615384</v>
      </c>
      <c r="S50" s="27">
        <f t="shared" si="94"/>
        <v>29.61538461538461</v>
      </c>
      <c r="T50" s="27">
        <f t="shared" si="94"/>
        <v>25.38461538461538</v>
      </c>
      <c r="U50" s="46">
        <f t="shared" si="94"/>
        <v>21.15384615384615</v>
      </c>
      <c r="V50" s="7"/>
    </row>
    <row r="51" spans="4:22" x14ac:dyDescent="0.35">
      <c r="D51" s="5"/>
      <c r="E51" s="16" t="s">
        <v>21</v>
      </c>
      <c r="F51" s="32"/>
      <c r="G51" s="23">
        <v>0</v>
      </c>
      <c r="H51" s="23">
        <v>0</v>
      </c>
      <c r="I51" s="23">
        <v>0</v>
      </c>
      <c r="J51" s="23">
        <v>0</v>
      </c>
      <c r="K51" s="41">
        <v>0</v>
      </c>
      <c r="L51" s="23">
        <v>0</v>
      </c>
      <c r="M51" s="23">
        <v>55</v>
      </c>
      <c r="N51" s="23">
        <v>0</v>
      </c>
      <c r="O51" s="23">
        <v>0</v>
      </c>
      <c r="P51" s="41">
        <v>0</v>
      </c>
      <c r="Q51" s="23">
        <v>0</v>
      </c>
      <c r="R51" s="23">
        <v>0</v>
      </c>
      <c r="S51" s="23">
        <v>0</v>
      </c>
      <c r="T51" s="23">
        <v>0</v>
      </c>
      <c r="U51" s="41">
        <v>0</v>
      </c>
      <c r="V51" s="7"/>
    </row>
    <row r="52" spans="4:22" x14ac:dyDescent="0.35">
      <c r="D52" s="5"/>
      <c r="E52" s="18" t="s">
        <v>22</v>
      </c>
      <c r="F52" s="28"/>
      <c r="G52" s="27">
        <f>+G50+G51</f>
        <v>0</v>
      </c>
      <c r="H52" s="27">
        <f t="shared" ref="H52" si="95">+H50+H51</f>
        <v>0</v>
      </c>
      <c r="I52" s="27">
        <f t="shared" ref="I52" si="96">+I50+I51</f>
        <v>0</v>
      </c>
      <c r="J52" s="27">
        <f t="shared" ref="J52:M52" si="97">+J50+J51</f>
        <v>0</v>
      </c>
      <c r="K52" s="46">
        <f t="shared" si="97"/>
        <v>0</v>
      </c>
      <c r="L52" s="27">
        <f t="shared" si="97"/>
        <v>0</v>
      </c>
      <c r="M52" s="27">
        <f t="shared" si="97"/>
        <v>55</v>
      </c>
      <c r="N52" s="27">
        <f t="shared" ref="N52:Q52" si="98">+N50+N51</f>
        <v>50.769230769230766</v>
      </c>
      <c r="O52" s="27">
        <f t="shared" si="98"/>
        <v>46.538461538461533</v>
      </c>
      <c r="P52" s="46">
        <f t="shared" si="98"/>
        <v>42.307692307692307</v>
      </c>
      <c r="Q52" s="27">
        <f t="shared" si="98"/>
        <v>38.076923076923073</v>
      </c>
      <c r="R52" s="27">
        <f t="shared" ref="R52:U52" si="99">+R50+R51</f>
        <v>33.84615384615384</v>
      </c>
      <c r="S52" s="27">
        <f t="shared" si="99"/>
        <v>29.61538461538461</v>
      </c>
      <c r="T52" s="27">
        <f t="shared" si="99"/>
        <v>25.38461538461538</v>
      </c>
      <c r="U52" s="46">
        <f t="shared" si="99"/>
        <v>21.15384615384615</v>
      </c>
      <c r="V52" s="7"/>
    </row>
    <row r="53" spans="4:22" x14ac:dyDescent="0.35">
      <c r="D53" s="5"/>
      <c r="E53" s="6" t="s">
        <v>2</v>
      </c>
      <c r="F53" s="26">
        <v>0.04</v>
      </c>
      <c r="G53" s="27">
        <f>+G52*$F$53</f>
        <v>0</v>
      </c>
      <c r="H53" s="27">
        <f t="shared" ref="H53:M53" si="100">+H52*$F$53</f>
        <v>0</v>
      </c>
      <c r="I53" s="27">
        <f t="shared" si="100"/>
        <v>0</v>
      </c>
      <c r="J53" s="27">
        <f t="shared" si="100"/>
        <v>0</v>
      </c>
      <c r="K53" s="46">
        <f t="shared" si="100"/>
        <v>0</v>
      </c>
      <c r="L53" s="27">
        <f t="shared" si="100"/>
        <v>0</v>
      </c>
      <c r="M53" s="27">
        <f t="shared" si="100"/>
        <v>2.2000000000000002</v>
      </c>
      <c r="N53" s="27">
        <f t="shared" ref="N53" si="101">+N52*$F$53</f>
        <v>2.0307692307692307</v>
      </c>
      <c r="O53" s="27">
        <f t="shared" ref="O53" si="102">+O52*$F$53</f>
        <v>1.8615384615384614</v>
      </c>
      <c r="P53" s="46">
        <f t="shared" ref="P53" si="103">+P52*$F$53</f>
        <v>1.6923076923076923</v>
      </c>
      <c r="Q53" s="27">
        <f t="shared" ref="Q53" si="104">+Q52*$F$53</f>
        <v>1.523076923076923</v>
      </c>
      <c r="R53" s="27">
        <f t="shared" ref="R53" si="105">+R52*$F$53</f>
        <v>1.3538461538461537</v>
      </c>
      <c r="S53" s="27">
        <f t="shared" ref="S53" si="106">+S52*$F$53</f>
        <v>1.1846153846153844</v>
      </c>
      <c r="T53" s="27">
        <f t="shared" ref="T53:U53" si="107">+T52*$F$53</f>
        <v>1.0153846153846151</v>
      </c>
      <c r="U53" s="46">
        <f t="shared" si="107"/>
        <v>0.84615384615384603</v>
      </c>
      <c r="V53" s="7"/>
    </row>
    <row r="54" spans="4:22" x14ac:dyDescent="0.35">
      <c r="D54" s="5"/>
      <c r="E54" s="6" t="s">
        <v>31</v>
      </c>
      <c r="F54" s="21">
        <v>15</v>
      </c>
      <c r="G54" s="27">
        <f t="shared" ref="G54:O54" si="108">+G52/($F$54-F48)</f>
        <v>0</v>
      </c>
      <c r="H54" s="27">
        <f t="shared" si="108"/>
        <v>0</v>
      </c>
      <c r="I54" s="27">
        <f t="shared" si="108"/>
        <v>0</v>
      </c>
      <c r="J54" s="27">
        <f t="shared" si="108"/>
        <v>0</v>
      </c>
      <c r="K54" s="46">
        <f t="shared" si="108"/>
        <v>0</v>
      </c>
      <c r="L54" s="27">
        <f t="shared" si="108"/>
        <v>0</v>
      </c>
      <c r="M54" s="27">
        <f t="shared" si="108"/>
        <v>4.2307692307692308</v>
      </c>
      <c r="N54" s="27">
        <f t="shared" si="108"/>
        <v>4.2307692307692308</v>
      </c>
      <c r="O54" s="27">
        <f t="shared" si="108"/>
        <v>4.2307692307692299</v>
      </c>
      <c r="P54" s="46">
        <f t="shared" ref="P54:T54" si="109">+P52/($F$54-O48)</f>
        <v>4.2307692307692308</v>
      </c>
      <c r="Q54" s="27">
        <f t="shared" si="109"/>
        <v>4.2307692307692299</v>
      </c>
      <c r="R54" s="27">
        <f t="shared" si="109"/>
        <v>4.2307692307692299</v>
      </c>
      <c r="S54" s="27">
        <f t="shared" si="109"/>
        <v>4.2307692307692299</v>
      </c>
      <c r="T54" s="27">
        <f t="shared" si="109"/>
        <v>4.2307692307692299</v>
      </c>
      <c r="U54" s="46">
        <f>+U52/($F$54-T48)</f>
        <v>4.2307692307692299</v>
      </c>
      <c r="V54" s="7"/>
    </row>
    <row r="55" spans="4:22" x14ac:dyDescent="0.35">
      <c r="D55" s="5"/>
      <c r="E55" s="6"/>
      <c r="F55" s="21"/>
      <c r="G55" s="27"/>
      <c r="H55" s="27"/>
      <c r="I55" s="27"/>
      <c r="J55" s="27"/>
      <c r="K55" s="46"/>
      <c r="L55" s="27"/>
      <c r="M55" s="27"/>
      <c r="N55" s="27"/>
      <c r="O55" s="27"/>
      <c r="P55" s="46"/>
      <c r="Q55" s="27"/>
      <c r="R55" s="27"/>
      <c r="S55" s="27"/>
      <c r="T55" s="27"/>
      <c r="U55" s="46"/>
      <c r="V55" s="7"/>
    </row>
    <row r="56" spans="4:22" x14ac:dyDescent="0.35">
      <c r="D56" s="5"/>
      <c r="E56" s="13" t="s">
        <v>4</v>
      </c>
      <c r="F56" s="21"/>
      <c r="G56" s="27">
        <f>+G52-G54</f>
        <v>0</v>
      </c>
      <c r="H56" s="27">
        <f t="shared" ref="H56:I56" si="110">+H52-H54</f>
        <v>0</v>
      </c>
      <c r="I56" s="27">
        <f t="shared" si="110"/>
        <v>0</v>
      </c>
      <c r="J56" s="27">
        <f t="shared" ref="J56" si="111">+J52-J54</f>
        <v>0</v>
      </c>
      <c r="K56" s="46">
        <f>+K52-K54</f>
        <v>0</v>
      </c>
      <c r="L56" s="27">
        <f>+L52-L54</f>
        <v>0</v>
      </c>
      <c r="M56" s="27">
        <f>+M52-M54</f>
        <v>50.769230769230766</v>
      </c>
      <c r="N56" s="27">
        <f>+N52-N54</f>
        <v>46.538461538461533</v>
      </c>
      <c r="O56" s="27">
        <f>+O52-O54</f>
        <v>42.307692307692307</v>
      </c>
      <c r="P56" s="46">
        <f t="shared" ref="P56:T56" si="112">+P52-P54</f>
        <v>38.076923076923073</v>
      </c>
      <c r="Q56" s="27">
        <f t="shared" si="112"/>
        <v>33.84615384615384</v>
      </c>
      <c r="R56" s="27">
        <f t="shared" si="112"/>
        <v>29.61538461538461</v>
      </c>
      <c r="S56" s="27">
        <f t="shared" si="112"/>
        <v>25.38461538461538</v>
      </c>
      <c r="T56" s="27">
        <f t="shared" si="112"/>
        <v>21.15384615384615</v>
      </c>
      <c r="U56" s="46">
        <f>+U52-U54</f>
        <v>16.92307692307692</v>
      </c>
      <c r="V56" s="7"/>
    </row>
    <row r="57" spans="4:22" ht="15" thickBot="1" x14ac:dyDescent="0.4">
      <c r="D57" s="8"/>
      <c r="E57" s="9"/>
      <c r="F57" s="22"/>
      <c r="G57" s="9"/>
      <c r="H57" s="9"/>
      <c r="I57" s="9"/>
      <c r="J57" s="9"/>
      <c r="K57" s="47"/>
      <c r="L57" s="9"/>
      <c r="M57" s="9"/>
      <c r="N57" s="9"/>
      <c r="O57" s="9"/>
      <c r="P57" s="47"/>
      <c r="Q57" s="9"/>
      <c r="R57" s="9"/>
      <c r="S57" s="9"/>
      <c r="T57" s="9"/>
      <c r="U57" s="47"/>
      <c r="V57" s="10"/>
    </row>
    <row r="58" spans="4:22" x14ac:dyDescent="0.35">
      <c r="D58" s="6"/>
      <c r="E58" s="6"/>
      <c r="F58" s="21"/>
      <c r="G58" s="6"/>
      <c r="H58" s="6"/>
      <c r="I58" s="6"/>
      <c r="J58" s="6"/>
      <c r="K58" s="45"/>
      <c r="L58" s="6"/>
      <c r="M58" s="6"/>
      <c r="N58" s="6"/>
      <c r="O58" s="6"/>
      <c r="P58" s="45"/>
      <c r="Q58" s="6"/>
      <c r="R58" s="6"/>
      <c r="S58" s="6"/>
      <c r="T58" s="6"/>
      <c r="U58" s="45"/>
    </row>
    <row r="59" spans="4:22" ht="15" thickBot="1" x14ac:dyDescent="0.4">
      <c r="F59" s="11"/>
      <c r="K59" s="38"/>
      <c r="P59" s="38"/>
      <c r="U59" s="38"/>
    </row>
    <row r="60" spans="4:22" x14ac:dyDescent="0.35">
      <c r="D60" s="2"/>
      <c r="E60" s="3"/>
      <c r="F60" s="20">
        <v>0</v>
      </c>
      <c r="G60" s="3">
        <v>1</v>
      </c>
      <c r="H60" s="3">
        <v>2</v>
      </c>
      <c r="I60" s="3">
        <v>3</v>
      </c>
      <c r="J60" s="3">
        <v>4</v>
      </c>
      <c r="K60" s="44">
        <v>5</v>
      </c>
      <c r="L60" s="3">
        <v>6</v>
      </c>
      <c r="M60" s="3">
        <v>7</v>
      </c>
      <c r="N60" s="3">
        <v>8</v>
      </c>
      <c r="O60" s="3">
        <v>9</v>
      </c>
      <c r="P60" s="44">
        <v>10</v>
      </c>
      <c r="Q60" s="3">
        <v>11</v>
      </c>
      <c r="R60" s="3">
        <v>12</v>
      </c>
      <c r="S60" s="3">
        <v>13</v>
      </c>
      <c r="T60" s="3">
        <v>14</v>
      </c>
      <c r="U60" s="44">
        <v>15</v>
      </c>
      <c r="V60" s="4"/>
    </row>
    <row r="61" spans="4:22" ht="15.5" x14ac:dyDescent="0.35">
      <c r="D61" s="5"/>
      <c r="E61" s="14" t="s">
        <v>12</v>
      </c>
      <c r="F61" s="21"/>
      <c r="G61" s="6"/>
      <c r="H61" s="6"/>
      <c r="I61" s="6"/>
      <c r="J61" s="6"/>
      <c r="K61" s="45"/>
      <c r="L61" s="6"/>
      <c r="M61" s="6"/>
      <c r="N61" s="6"/>
      <c r="O61" s="6"/>
      <c r="P61" s="45"/>
      <c r="Q61" s="6"/>
      <c r="R61" s="6"/>
      <c r="S61" s="6"/>
      <c r="T61" s="6"/>
      <c r="U61" s="45"/>
      <c r="V61" s="7"/>
    </row>
    <row r="62" spans="4:22" x14ac:dyDescent="0.35">
      <c r="D62" s="5"/>
      <c r="E62" s="6" t="s">
        <v>17</v>
      </c>
      <c r="F62" s="21">
        <f>+F14</f>
        <v>270</v>
      </c>
      <c r="G62" s="25">
        <f>+F62</f>
        <v>270</v>
      </c>
      <c r="H62" s="25">
        <f>+G65</f>
        <v>269.76</v>
      </c>
      <c r="I62" s="25">
        <f t="shared" ref="I62:M62" si="113">+H65</f>
        <v>269.52960000000002</v>
      </c>
      <c r="J62" s="25">
        <f t="shared" si="113"/>
        <v>269.30841600000002</v>
      </c>
      <c r="K62" s="42">
        <f t="shared" si="113"/>
        <v>269.09607936000003</v>
      </c>
      <c r="L62" s="25">
        <f t="shared" si="113"/>
        <v>268.89223618560004</v>
      </c>
      <c r="M62" s="25">
        <f t="shared" si="113"/>
        <v>268.69654673817604</v>
      </c>
      <c r="N62" s="25">
        <f t="shared" ref="N62:Q62" si="114">+M65</f>
        <v>334.74868486864898</v>
      </c>
      <c r="O62" s="25">
        <f t="shared" si="114"/>
        <v>331.91873747390304</v>
      </c>
      <c r="P62" s="42">
        <f t="shared" si="114"/>
        <v>329.20198797494692</v>
      </c>
      <c r="Q62" s="25">
        <f t="shared" si="114"/>
        <v>326.59390845594902</v>
      </c>
      <c r="R62" s="25">
        <f t="shared" ref="R62:U62" si="115">+Q65</f>
        <v>324.09015211771106</v>
      </c>
      <c r="S62" s="25">
        <f t="shared" si="115"/>
        <v>321.68654603300263</v>
      </c>
      <c r="T62" s="25">
        <f t="shared" si="115"/>
        <v>319.37908419168252</v>
      </c>
      <c r="U62" s="42">
        <f t="shared" si="115"/>
        <v>317.16392082401524</v>
      </c>
      <c r="V62" s="7"/>
    </row>
    <row r="63" spans="4:22" x14ac:dyDescent="0.35">
      <c r="D63" s="5"/>
      <c r="E63" s="6" t="s">
        <v>0</v>
      </c>
      <c r="F63" s="21"/>
      <c r="G63" s="25">
        <v>11</v>
      </c>
      <c r="H63" s="25">
        <v>11</v>
      </c>
      <c r="I63" s="25">
        <v>11</v>
      </c>
      <c r="J63" s="25">
        <v>11</v>
      </c>
      <c r="K63" s="42">
        <v>11</v>
      </c>
      <c r="L63" s="25">
        <v>11</v>
      </c>
      <c r="M63" s="25">
        <v>80</v>
      </c>
      <c r="N63" s="25">
        <v>11</v>
      </c>
      <c r="O63" s="25">
        <v>11</v>
      </c>
      <c r="P63" s="42">
        <v>11</v>
      </c>
      <c r="Q63" s="25">
        <v>11</v>
      </c>
      <c r="R63" s="25">
        <v>11</v>
      </c>
      <c r="S63" s="25">
        <v>11</v>
      </c>
      <c r="T63" s="25">
        <v>11</v>
      </c>
      <c r="U63" s="42">
        <v>11</v>
      </c>
      <c r="V63" s="7"/>
    </row>
    <row r="64" spans="4:22" x14ac:dyDescent="0.35">
      <c r="D64" s="5"/>
      <c r="E64" s="6" t="s">
        <v>8</v>
      </c>
      <c r="F64" s="26">
        <v>0.04</v>
      </c>
      <c r="G64" s="25">
        <f t="shared" ref="G64:O64" si="116">+(G62+G63)*$F$64</f>
        <v>11.24</v>
      </c>
      <c r="H64" s="25">
        <f t="shared" si="116"/>
        <v>11.230399999999999</v>
      </c>
      <c r="I64" s="25">
        <f t="shared" si="116"/>
        <v>11.221184000000001</v>
      </c>
      <c r="J64" s="25">
        <f t="shared" si="116"/>
        <v>11.212336640000002</v>
      </c>
      <c r="K64" s="42">
        <f t="shared" si="116"/>
        <v>11.203843174400001</v>
      </c>
      <c r="L64" s="25">
        <f t="shared" si="116"/>
        <v>11.195689447424002</v>
      </c>
      <c r="M64" s="25">
        <f t="shared" si="116"/>
        <v>13.947861869527042</v>
      </c>
      <c r="N64" s="25">
        <f t="shared" si="116"/>
        <v>13.829947394745959</v>
      </c>
      <c r="O64" s="25">
        <f t="shared" si="116"/>
        <v>13.716749498956121</v>
      </c>
      <c r="P64" s="42">
        <f t="shared" ref="P64:T64" si="117">+(P62+P63)*$F$64</f>
        <v>13.608079518997878</v>
      </c>
      <c r="Q64" s="25">
        <f t="shared" si="117"/>
        <v>13.503756338237961</v>
      </c>
      <c r="R64" s="25">
        <f t="shared" si="117"/>
        <v>13.403606084708443</v>
      </c>
      <c r="S64" s="25">
        <f t="shared" si="117"/>
        <v>13.307461841320105</v>
      </c>
      <c r="T64" s="25">
        <f t="shared" si="117"/>
        <v>13.215163367667301</v>
      </c>
      <c r="U64" s="42">
        <f>+(U62+U63)*$F$64</f>
        <v>13.12655683296061</v>
      </c>
      <c r="V64" s="7"/>
    </row>
    <row r="65" spans="4:22" x14ac:dyDescent="0.35">
      <c r="D65" s="5"/>
      <c r="E65" s="6" t="s">
        <v>18</v>
      </c>
      <c r="F65" s="21"/>
      <c r="G65" s="25">
        <f>+G62+G63-G64</f>
        <v>269.76</v>
      </c>
      <c r="H65" s="25">
        <f>+H62+H63-H64</f>
        <v>269.52960000000002</v>
      </c>
      <c r="I65" s="25">
        <f t="shared" ref="I65:L65" si="118">+I62+I63-I64</f>
        <v>269.30841600000002</v>
      </c>
      <c r="J65" s="25">
        <f t="shared" si="118"/>
        <v>269.09607936000003</v>
      </c>
      <c r="K65" s="42">
        <f t="shared" si="118"/>
        <v>268.89223618560004</v>
      </c>
      <c r="L65" s="25">
        <f t="shared" si="118"/>
        <v>268.69654673817604</v>
      </c>
      <c r="M65" s="25">
        <f>+M62+M63-M64</f>
        <v>334.74868486864898</v>
      </c>
      <c r="N65" s="25">
        <f t="shared" ref="N65" si="119">+N62+N63-N64</f>
        <v>331.91873747390304</v>
      </c>
      <c r="O65" s="25">
        <f>+O62+O63-O64</f>
        <v>329.20198797494692</v>
      </c>
      <c r="P65" s="42">
        <f t="shared" ref="P65:U65" si="120">+P62+P63-P64</f>
        <v>326.59390845594902</v>
      </c>
      <c r="Q65" s="25">
        <f t="shared" si="120"/>
        <v>324.09015211771106</v>
      </c>
      <c r="R65" s="25">
        <f t="shared" si="120"/>
        <v>321.68654603300263</v>
      </c>
      <c r="S65" s="25">
        <f t="shared" si="120"/>
        <v>319.37908419168252</v>
      </c>
      <c r="T65" s="25">
        <f t="shared" si="120"/>
        <v>317.16392082401524</v>
      </c>
      <c r="U65" s="42">
        <f t="shared" si="120"/>
        <v>315.03736399105463</v>
      </c>
      <c r="V65" s="7"/>
    </row>
    <row r="66" spans="4:22" ht="15" thickBot="1" x14ac:dyDescent="0.4">
      <c r="D66" s="8"/>
      <c r="E66" s="9"/>
      <c r="F66" s="22"/>
      <c r="G66" s="9"/>
      <c r="H66" s="9"/>
      <c r="I66" s="9"/>
      <c r="J66" s="9"/>
      <c r="K66" s="47"/>
      <c r="L66" s="9"/>
      <c r="M66" s="9"/>
      <c r="N66" s="9"/>
      <c r="O66" s="9"/>
      <c r="P66" s="47"/>
      <c r="Q66" s="9"/>
      <c r="R66" s="9"/>
      <c r="S66" s="9"/>
      <c r="T66" s="9"/>
      <c r="U66" s="47"/>
      <c r="V66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Dæmi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Eiríkur Benónýsson</dc:creator>
  <cp:lastModifiedBy>Eiríkur Benónýsson</cp:lastModifiedBy>
  <dcterms:created xsi:type="dcterms:W3CDTF">2020-10-26T15:20:47Z</dcterms:created>
  <dcterms:modified xsi:type="dcterms:W3CDTF">2021-04-26T10:29:07Z</dcterms:modified>
</cp:coreProperties>
</file>