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462" lockStructure="1"/>
  <bookViews>
    <workbookView xWindow="-150" yWindow="75" windowWidth="10380" windowHeight="9030"/>
  </bookViews>
  <sheets>
    <sheet name="Tafla" sheetId="1" r:id="rId1"/>
  </sheets>
  <definedNames>
    <definedName name="ar_i_dag">2017</definedName>
  </definedNames>
  <calcPr calcId="145621"/>
</workbook>
</file>

<file path=xl/calcChain.xml><?xml version="1.0" encoding="utf-8"?>
<calcChain xmlns="http://schemas.openxmlformats.org/spreadsheetml/2006/main">
  <c r="H39" i="1" l="1"/>
  <c r="I39" i="1" s="1"/>
  <c r="H38" i="1"/>
  <c r="H36" i="1"/>
  <c r="I36" i="1" s="1"/>
  <c r="H35" i="1"/>
  <c r="I35" i="1" s="1"/>
  <c r="H34" i="1"/>
  <c r="I34" i="1" s="1"/>
  <c r="H33" i="1"/>
  <c r="I33" i="1" s="1"/>
  <c r="H32" i="1"/>
  <c r="H30" i="1"/>
  <c r="I30" i="1" s="1"/>
  <c r="H29" i="1"/>
  <c r="H56" i="1" s="1"/>
  <c r="H28" i="1"/>
  <c r="I28" i="1" s="1"/>
  <c r="H27" i="1"/>
  <c r="I27" i="1" s="1"/>
  <c r="H26" i="1"/>
  <c r="H23" i="1"/>
  <c r="I23" i="1" s="1"/>
  <c r="H22" i="1"/>
  <c r="I22" i="1" s="1"/>
  <c r="H21" i="1"/>
  <c r="I21" i="1" s="1"/>
  <c r="H20" i="1"/>
  <c r="I20" i="1" s="1"/>
  <c r="H19" i="1"/>
  <c r="H17" i="1"/>
  <c r="I17" i="1" s="1"/>
  <c r="H16" i="1"/>
  <c r="I16" i="1" s="1"/>
  <c r="H15" i="1"/>
  <c r="H7" i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40" i="1"/>
  <c r="I40" i="1" s="1"/>
  <c r="H41" i="1"/>
  <c r="I41" i="1" s="1"/>
  <c r="H42" i="1"/>
  <c r="I42" i="1" s="1"/>
  <c r="H54" i="1"/>
  <c r="I54" i="1" s="1"/>
  <c r="I29" i="1" l="1"/>
  <c r="H57" i="1"/>
  <c r="I26" i="1"/>
  <c r="I7" i="1"/>
  <c r="H6" i="1"/>
  <c r="I19" i="1"/>
  <c r="H18" i="1"/>
  <c r="I18" i="1" s="1"/>
  <c r="I38" i="1"/>
  <c r="H37" i="1"/>
  <c r="I37" i="1" s="1"/>
  <c r="I15" i="1"/>
  <c r="H14" i="1"/>
  <c r="I14" i="1" s="1"/>
  <c r="I32" i="1"/>
  <c r="H31" i="1"/>
  <c r="I31" i="1" s="1"/>
  <c r="I56" i="1" l="1"/>
  <c r="I57" i="1" s="1"/>
  <c r="H5" i="1"/>
  <c r="I6" i="1"/>
  <c r="H25" i="1"/>
  <c r="I5" i="1" l="1"/>
  <c r="I58" i="1" s="1"/>
  <c r="I60" i="1" s="1"/>
  <c r="H58" i="1"/>
  <c r="H60" i="1" s="1"/>
  <c r="H24" i="1"/>
  <c r="I24" i="1" s="1"/>
  <c r="I25" i="1"/>
</calcChain>
</file>

<file path=xl/sharedStrings.xml><?xml version="1.0" encoding="utf-8"?>
<sst xmlns="http://schemas.openxmlformats.org/spreadsheetml/2006/main" count="74" uniqueCount="56">
  <si>
    <t>br. frá fjárlögum
m.kr.</t>
  </si>
  <si>
    <t>br. frá fjárlögum
%</t>
  </si>
  <si>
    <t>Frumjöfnuður</t>
  </si>
  <si>
    <t>Vaxtajöfnuður</t>
  </si>
  <si>
    <t>Heildarjöfnuður</t>
  </si>
  <si>
    <t>VLF</t>
  </si>
  <si>
    <t>Heildartekjur</t>
  </si>
  <si>
    <t>Skatttekjur</t>
  </si>
  <si>
    <t>Skattar á tekjur og hagnað</t>
  </si>
  <si>
    <t>Skattar á laungreiðslur og vinnuafl</t>
  </si>
  <si>
    <t>Eignarskattar</t>
  </si>
  <si>
    <t>Skattar á vöru og þjónustu</t>
  </si>
  <si>
    <t>Skattar á alþjóðaverslun og viðskipti</t>
  </si>
  <si>
    <t>Aðrir skattar</t>
  </si>
  <si>
    <t>Tryggingagjöld</t>
  </si>
  <si>
    <t>Fjárframlög</t>
  </si>
  <si>
    <t>Aðrar tekjur</t>
  </si>
  <si>
    <t>Eignatekjur</t>
  </si>
  <si>
    <t>Sala á vöru og þjónustu</t>
  </si>
  <si>
    <t>Ýmsar tekjur og óskilgreindar tekjur</t>
  </si>
  <si>
    <t>Rekstrarútgjöld</t>
  </si>
  <si>
    <t>Laun</t>
  </si>
  <si>
    <t>Kaup á vöru og þjónustu</t>
  </si>
  <si>
    <t>Afskriftir</t>
  </si>
  <si>
    <t>Framleiðslustyrkir</t>
  </si>
  <si>
    <t>Til almannatrygginga</t>
  </si>
  <si>
    <t>Til sveitarfélaga</t>
  </si>
  <si>
    <t>Félagslegar tilfærslur til heimila</t>
  </si>
  <si>
    <t>Tilfærsluútgjöld önnur en fjárframlög</t>
  </si>
  <si>
    <t>Fastafjárútgjöld</t>
  </si>
  <si>
    <t>Fjárfesting í efnislegum eignum</t>
  </si>
  <si>
    <t>Afkriftir (-)</t>
  </si>
  <si>
    <t>Frá erlendum aðilum</t>
  </si>
  <si>
    <t>Frá almannatryggingum</t>
  </si>
  <si>
    <t>Frá sveitarfélögum</t>
  </si>
  <si>
    <t>þ.a. vaxtatekjur</t>
  </si>
  <si>
    <t>þ.a. arðgreiðslur</t>
  </si>
  <si>
    <t>Heildargjöld</t>
  </si>
  <si>
    <t>Til erlendra stjórnvalda</t>
  </si>
  <si>
    <t>Frumtekjur</t>
  </si>
  <si>
    <t>Frumgjöld</t>
  </si>
  <si>
    <t>Vaxtatekjur</t>
  </si>
  <si>
    <r>
      <t>Þjóðhagsgrunnur</t>
    </r>
    <r>
      <rPr>
        <sz val="9"/>
        <rFont val="Calibri"/>
        <family val="2"/>
      </rPr>
      <t>¹</t>
    </r>
    <r>
      <rPr>
        <sz val="9"/>
        <rFont val="Times New Roman"/>
        <family val="1"/>
      </rPr>
      <t>, m.kr.</t>
    </r>
  </si>
  <si>
    <t>Tafla 1</t>
  </si>
  <si>
    <t>Rekstraryfirlit A-hluta ríkissjóðs</t>
  </si>
  <si>
    <r>
      <rPr>
        <sz val="8"/>
        <rFont val="Calibri"/>
        <family val="2"/>
      </rPr>
      <t>²</t>
    </r>
    <r>
      <rPr>
        <sz val="8"/>
        <rFont val="Times New Roman"/>
        <family val="1"/>
      </rPr>
      <t xml:space="preserve"> Bráðabirgðatölur Hagstofu Íslands. Vakin er athygli á því að innifalið í öðrum tekjum eru 384,3  ma.kr. vegna stöðugleikaframlaga. Þá er í tilfærsluútgjöldum öðrum en fjárframlögum, 105,1 ma.kr. gjaldfærsla vegna fjármagnstilfærslu frá ríkissjóði til A-deildar LSR í lok árs 2016. Að frátöldum þessum liðum nemur heildarafkoma ríkissjóðs 31,5 ma.kr. eða 1,3% af VLF og frumjöfnuðurinn 106 ma.kr. eða 4,4% af VLF.</t>
    </r>
  </si>
  <si>
    <r>
      <t>Vaxtagjöld</t>
    </r>
    <r>
      <rPr>
        <sz val="9"/>
        <rFont val="Calibri"/>
        <family val="2"/>
      </rPr>
      <t>³</t>
    </r>
  </si>
  <si>
    <r>
      <rPr>
        <sz val="8"/>
        <rFont val="Calibri"/>
        <family val="2"/>
      </rPr>
      <t>³</t>
    </r>
    <r>
      <rPr>
        <sz val="8"/>
        <rFont val="Times New Roman"/>
        <family val="1"/>
      </rPr>
      <t xml:space="preserve"> Til vaxtagjalda teljast reiknuð vaxtagjöld vegna ófjármagnaðra lífeyrisskuldbindinga en þau eru áætluð um 14 ma.kr. í fjárlagafrumvarpinu fyrir árið 2018.</t>
    </r>
  </si>
  <si>
    <r>
      <rPr>
        <sz val="8"/>
        <rFont val="Calibri"/>
        <family val="2"/>
      </rPr>
      <t>¹</t>
    </r>
    <r>
      <rPr>
        <sz val="8"/>
        <rFont val="Times New Roman"/>
        <family val="1"/>
      </rPr>
      <t xml:space="preserve">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t>
    </r>
  </si>
  <si>
    <r>
      <t>Þjóðhagsgrunnur</t>
    </r>
    <r>
      <rPr>
        <sz val="9"/>
        <rFont val="Calibri"/>
        <family val="2"/>
      </rPr>
      <t>¹</t>
    </r>
    <r>
      <rPr>
        <sz val="9"/>
        <rFont val="Times New Roman"/>
        <family val="1"/>
      </rPr>
      <t>, % af VLF</t>
    </r>
  </si>
  <si>
    <t>Tafla 1 - framhald</t>
  </si>
  <si>
    <t>Reikn.
2015</t>
  </si>
  <si>
    <t>Reikn.²
2016</t>
  </si>
  <si>
    <t>Fjárlög
2017</t>
  </si>
  <si>
    <t>Áætlun
2017</t>
  </si>
  <si>
    <t>Frumvarp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</si>
</sst>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@\ *."/>
    <numFmt numFmtId="165" formatCode="#,##0.0\ \ \ \ "/>
    <numFmt numFmtId="166" formatCode="#,##0.0"/>
    <numFmt numFmtId="167" formatCode="0.0"/>
  </numFmts>
  <fonts count="9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Calibri"/>
      <family val="2"/>
    </font>
    <font>
      <sz val="8"/>
      <name val="Times New Roman"/>
      <family val="1"/>
    </font>
    <font>
      <sz val="8"/>
      <name val="Calibri"/>
      <family val="2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left" indent="1"/>
    </xf>
    <xf numFmtId="164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Alignment="1">
      <alignment horizontal="left" indent="3"/>
    </xf>
    <xf numFmtId="164" fontId="3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4" fillId="0" borderId="0" xfId="0" applyFont="1"/>
    <xf numFmtId="166" fontId="3" fillId="0" borderId="0" xfId="0" applyNumberFormat="1" applyFont="1"/>
    <xf numFmtId="166" fontId="2" fillId="0" borderId="0" xfId="0" applyNumberFormat="1" applyFont="1"/>
    <xf numFmtId="3" fontId="1" fillId="0" borderId="0" xfId="0" applyNumberFormat="1" applyFont="1"/>
    <xf numFmtId="167" fontId="2" fillId="0" borderId="0" xfId="0" applyNumberFormat="1" applyFont="1"/>
    <xf numFmtId="167" fontId="3" fillId="0" borderId="0" xfId="0" applyNumberFormat="1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166" fontId="3" fillId="0" borderId="0" xfId="0" applyNumberFormat="1" applyFont="1" applyBorder="1"/>
    <xf numFmtId="165" fontId="3" fillId="0" borderId="0" xfId="0" applyNumberFormat="1" applyFont="1" applyBorder="1"/>
    <xf numFmtId="0" fontId="4" fillId="0" borderId="0" xfId="0" applyFont="1" applyBorder="1"/>
    <xf numFmtId="164" fontId="3" fillId="0" borderId="2" xfId="0" applyNumberFormat="1" applyFont="1" applyBorder="1"/>
    <xf numFmtId="166" fontId="3" fillId="0" borderId="2" xfId="0" applyNumberFormat="1" applyFont="1" applyBorder="1"/>
    <xf numFmtId="3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Border="1"/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4" fillId="0" borderId="0" xfId="0" applyNumberFormat="1" applyFont="1"/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B1" zoomScale="145" zoomScaleNormal="145" zoomScaleSheetLayoutView="115" workbookViewId="0">
      <selection activeCell="L46" sqref="L46"/>
    </sheetView>
  </sheetViews>
  <sheetFormatPr defaultColWidth="8.7109375" defaultRowHeight="12.75" outlineLevelRow="1" x14ac:dyDescent="0.2"/>
  <cols>
    <col min="1" max="1" width="0" style="11" hidden="1" customWidth="1"/>
    <col min="2" max="2" width="36.42578125" style="1" customWidth="1"/>
    <col min="3" max="7" width="8.5703125" style="1" customWidth="1"/>
    <col min="8" max="9" width="0" style="1" hidden="1" customWidth="1"/>
    <col min="10" max="16384" width="8.7109375" style="1"/>
  </cols>
  <sheetData>
    <row r="1" spans="1:11" x14ac:dyDescent="0.2">
      <c r="B1" s="19" t="s">
        <v>43</v>
      </c>
      <c r="C1" s="36" t="s">
        <v>44</v>
      </c>
      <c r="D1" s="35"/>
      <c r="E1" s="35"/>
      <c r="F1" s="35"/>
      <c r="G1" s="35"/>
    </row>
    <row r="2" spans="1:11" ht="3.95" customHeight="1" x14ac:dyDescent="0.2">
      <c r="B2" s="10"/>
      <c r="C2" s="2"/>
      <c r="D2" s="2"/>
      <c r="E2" s="2"/>
      <c r="F2" s="2"/>
      <c r="G2" s="2"/>
      <c r="H2" s="2"/>
      <c r="I2" s="2"/>
    </row>
    <row r="3" spans="1:11" ht="28.15" customHeight="1" x14ac:dyDescent="0.2">
      <c r="B3" s="3" t="s">
        <v>42</v>
      </c>
      <c r="C3" s="9" t="s">
        <v>51</v>
      </c>
      <c r="D3" s="9" t="s">
        <v>52</v>
      </c>
      <c r="E3" s="9" t="s">
        <v>53</v>
      </c>
      <c r="F3" s="9" t="s">
        <v>54</v>
      </c>
      <c r="G3" s="9" t="s">
        <v>55</v>
      </c>
      <c r="H3" s="9" t="s">
        <v>0</v>
      </c>
      <c r="I3" s="9" t="s">
        <v>1</v>
      </c>
    </row>
    <row r="4" spans="1:11" ht="3.95" customHeight="1" x14ac:dyDescent="0.2">
      <c r="B4" s="4"/>
      <c r="C4" s="4"/>
      <c r="D4" s="4"/>
      <c r="E4" s="4"/>
      <c r="F4" s="4"/>
      <c r="G4" s="4"/>
      <c r="H4" s="4"/>
      <c r="I4" s="4"/>
    </row>
    <row r="5" spans="1:11" s="19" customFormat="1" ht="19.7" customHeight="1" x14ac:dyDescent="0.2">
      <c r="A5" s="18">
        <v>1</v>
      </c>
      <c r="B5" s="12" t="s">
        <v>6</v>
      </c>
      <c r="C5" s="32">
        <v>692379</v>
      </c>
      <c r="D5" s="32">
        <v>1149663</v>
      </c>
      <c r="E5" s="32">
        <v>776007.10000000009</v>
      </c>
      <c r="F5" s="32">
        <v>800664.33387245983</v>
      </c>
      <c r="G5" s="32">
        <v>833500.5088118912</v>
      </c>
      <c r="H5" s="20">
        <f t="shared" ref="H5" si="0">H6+H13+H14+H18</f>
        <v>62485.908811891321</v>
      </c>
      <c r="I5" s="8">
        <f>ROUND(H5/E5*100,1)</f>
        <v>8.1</v>
      </c>
    </row>
    <row r="6" spans="1:11" s="19" customFormat="1" x14ac:dyDescent="0.2">
      <c r="A6" s="18">
        <v>11</v>
      </c>
      <c r="B6" s="13" t="s">
        <v>7</v>
      </c>
      <c r="C6" s="32">
        <v>524320</v>
      </c>
      <c r="D6" s="32">
        <v>561061</v>
      </c>
      <c r="E6" s="32">
        <v>606502.60000000009</v>
      </c>
      <c r="F6" s="32">
        <v>610003</v>
      </c>
      <c r="G6" s="32">
        <v>652129.54</v>
      </c>
      <c r="H6" s="20">
        <f t="shared" ref="H6" si="1">SUM(H7:H12)</f>
        <v>45626.940000000133</v>
      </c>
      <c r="I6" s="8">
        <f t="shared" ref="I6:I54" si="2">ROUND(H6/E6*100,1)</f>
        <v>7.5</v>
      </c>
      <c r="J6" s="37"/>
    </row>
    <row r="7" spans="1:11" x14ac:dyDescent="0.2">
      <c r="A7" s="11">
        <v>111</v>
      </c>
      <c r="B7" s="14" t="s">
        <v>8</v>
      </c>
      <c r="C7" s="33">
        <v>210536</v>
      </c>
      <c r="D7" s="33">
        <v>241047</v>
      </c>
      <c r="E7" s="33">
        <v>269900</v>
      </c>
      <c r="F7" s="33">
        <v>269300</v>
      </c>
      <c r="G7" s="33">
        <v>280700</v>
      </c>
      <c r="H7" s="21">
        <f t="shared" ref="H7:H54" si="3">G7-E7</f>
        <v>10800</v>
      </c>
      <c r="I7" s="7">
        <f t="shared" si="2"/>
        <v>4</v>
      </c>
      <c r="J7" s="37"/>
    </row>
    <row r="8" spans="1:11" x14ac:dyDescent="0.2">
      <c r="A8" s="11">
        <v>112</v>
      </c>
      <c r="B8" s="14" t="s">
        <v>9</v>
      </c>
      <c r="C8" s="33">
        <v>6638</v>
      </c>
      <c r="D8" s="33">
        <v>7257</v>
      </c>
      <c r="E8" s="33">
        <v>7974</v>
      </c>
      <c r="F8" s="33">
        <v>8021.4</v>
      </c>
      <c r="G8" s="33">
        <v>8563.0399999999991</v>
      </c>
      <c r="H8" s="21">
        <f t="shared" si="3"/>
        <v>589.03999999999905</v>
      </c>
      <c r="I8" s="7">
        <f t="shared" si="2"/>
        <v>7.4</v>
      </c>
      <c r="J8" s="37"/>
    </row>
    <row r="9" spans="1:11" x14ac:dyDescent="0.2">
      <c r="A9" s="11">
        <v>113</v>
      </c>
      <c r="B9" s="14" t="s">
        <v>10</v>
      </c>
      <c r="C9" s="33">
        <v>8786</v>
      </c>
      <c r="D9" s="33">
        <v>9744</v>
      </c>
      <c r="E9" s="33">
        <v>4348</v>
      </c>
      <c r="F9" s="33">
        <v>4948</v>
      </c>
      <c r="G9" s="33">
        <v>5409.8</v>
      </c>
      <c r="H9" s="21">
        <f t="shared" si="3"/>
        <v>1061.8000000000002</v>
      </c>
      <c r="I9" s="7">
        <f t="shared" si="2"/>
        <v>24.4</v>
      </c>
      <c r="J9" s="37"/>
    </row>
    <row r="10" spans="1:11" x14ac:dyDescent="0.2">
      <c r="A10" s="11">
        <v>114</v>
      </c>
      <c r="B10" s="14" t="s">
        <v>11</v>
      </c>
      <c r="C10" s="33">
        <v>255007</v>
      </c>
      <c r="D10" s="33">
        <v>282597</v>
      </c>
      <c r="E10" s="33">
        <v>304615.3</v>
      </c>
      <c r="F10" s="33">
        <v>307598.3</v>
      </c>
      <c r="G10" s="33">
        <v>337286.70000000013</v>
      </c>
      <c r="H10" s="21">
        <f t="shared" si="3"/>
        <v>32671.40000000014</v>
      </c>
      <c r="I10" s="7">
        <f t="shared" si="2"/>
        <v>10.7</v>
      </c>
      <c r="J10" s="37"/>
    </row>
    <row r="11" spans="1:11" x14ac:dyDescent="0.2">
      <c r="A11" s="11">
        <v>115</v>
      </c>
      <c r="B11" s="14" t="s">
        <v>12</v>
      </c>
      <c r="C11" s="33">
        <v>4989</v>
      </c>
      <c r="D11" s="33">
        <v>5205</v>
      </c>
      <c r="E11" s="33">
        <v>2572</v>
      </c>
      <c r="F11" s="33">
        <v>2572</v>
      </c>
      <c r="G11" s="33">
        <v>2122</v>
      </c>
      <c r="H11" s="21">
        <f t="shared" si="3"/>
        <v>-450</v>
      </c>
      <c r="I11" s="7">
        <f t="shared" si="2"/>
        <v>-17.5</v>
      </c>
      <c r="J11" s="37"/>
      <c r="K11" s="22"/>
    </row>
    <row r="12" spans="1:11" x14ac:dyDescent="0.2">
      <c r="A12" s="11">
        <v>116</v>
      </c>
      <c r="B12" s="14" t="s">
        <v>13</v>
      </c>
      <c r="C12" s="33">
        <v>38364</v>
      </c>
      <c r="D12" s="33">
        <v>15211</v>
      </c>
      <c r="E12" s="33">
        <v>17093.300000000003</v>
      </c>
      <c r="F12" s="33">
        <v>17563.300000000003</v>
      </c>
      <c r="G12" s="33">
        <v>18048</v>
      </c>
      <c r="H12" s="21">
        <f t="shared" si="3"/>
        <v>954.69999999999709</v>
      </c>
      <c r="I12" s="7">
        <f t="shared" si="2"/>
        <v>5.6</v>
      </c>
      <c r="J12" s="37"/>
    </row>
    <row r="13" spans="1:11" s="19" customFormat="1" x14ac:dyDescent="0.2">
      <c r="A13" s="18">
        <v>12</v>
      </c>
      <c r="B13" s="13" t="s">
        <v>14</v>
      </c>
      <c r="C13" s="32">
        <v>79707</v>
      </c>
      <c r="D13" s="32">
        <v>87120</v>
      </c>
      <c r="E13" s="32">
        <v>90844.3</v>
      </c>
      <c r="F13" s="32">
        <v>90004.86</v>
      </c>
      <c r="G13" s="32">
        <v>99459.36</v>
      </c>
      <c r="H13" s="20">
        <f t="shared" si="3"/>
        <v>8615.0599999999977</v>
      </c>
      <c r="I13" s="8">
        <f t="shared" si="2"/>
        <v>9.5</v>
      </c>
      <c r="J13" s="37"/>
    </row>
    <row r="14" spans="1:11" s="19" customFormat="1" x14ac:dyDescent="0.2">
      <c r="A14" s="18">
        <v>13</v>
      </c>
      <c r="B14" s="13" t="s">
        <v>15</v>
      </c>
      <c r="C14" s="32">
        <v>10763</v>
      </c>
      <c r="D14" s="32">
        <v>11817</v>
      </c>
      <c r="E14" s="32">
        <v>4992.5</v>
      </c>
      <c r="F14" s="32">
        <v>4952.5</v>
      </c>
      <c r="G14" s="32">
        <v>5227.7211085792296</v>
      </c>
      <c r="H14" s="20">
        <f t="shared" ref="H14" si="4">SUM(H15:H17)</f>
        <v>5227.7211085792296</v>
      </c>
      <c r="I14" s="8">
        <f t="shared" ref="I14:I39" si="5">ROUND(H14/E14*100,1)</f>
        <v>104.7</v>
      </c>
      <c r="J14" s="37"/>
    </row>
    <row r="15" spans="1:11" hidden="1" outlineLevel="1" x14ac:dyDescent="0.2">
      <c r="A15" s="11">
        <v>131</v>
      </c>
      <c r="B15" s="14" t="s">
        <v>32</v>
      </c>
      <c r="C15" s="33">
        <v>30</v>
      </c>
      <c r="D15" s="33">
        <v>200</v>
      </c>
      <c r="E15" s="33">
        <v>0</v>
      </c>
      <c r="F15" s="33">
        <v>0</v>
      </c>
      <c r="G15" s="33">
        <v>2818.1703462266964</v>
      </c>
      <c r="H15" s="21">
        <f t="shared" ref="H15:H39" si="6">G15-E15</f>
        <v>2818.1703462266964</v>
      </c>
      <c r="I15" s="7" t="e">
        <f t="shared" si="5"/>
        <v>#DIV/0!</v>
      </c>
      <c r="J15" s="37"/>
    </row>
    <row r="16" spans="1:11" hidden="1" outlineLevel="1" x14ac:dyDescent="0.2">
      <c r="A16" s="11">
        <v>132</v>
      </c>
      <c r="B16" s="14" t="s">
        <v>33</v>
      </c>
      <c r="C16" s="33">
        <v>2659</v>
      </c>
      <c r="D16" s="33">
        <v>2800</v>
      </c>
      <c r="E16" s="33">
        <v>0</v>
      </c>
      <c r="F16" s="33">
        <v>0</v>
      </c>
      <c r="G16" s="33">
        <v>0</v>
      </c>
      <c r="H16" s="21">
        <f t="shared" si="6"/>
        <v>0</v>
      </c>
      <c r="I16" s="7" t="e">
        <f t="shared" si="5"/>
        <v>#DIV/0!</v>
      </c>
      <c r="J16" s="37"/>
    </row>
    <row r="17" spans="1:10" hidden="1" outlineLevel="1" x14ac:dyDescent="0.2">
      <c r="A17" s="11">
        <v>133</v>
      </c>
      <c r="B17" s="14" t="s">
        <v>34</v>
      </c>
      <c r="C17" s="33">
        <v>8074</v>
      </c>
      <c r="D17" s="33">
        <v>8817</v>
      </c>
      <c r="E17" s="33">
        <v>0</v>
      </c>
      <c r="F17" s="33">
        <v>0</v>
      </c>
      <c r="G17" s="33">
        <v>2409.5507623525336</v>
      </c>
      <c r="H17" s="21">
        <f t="shared" si="6"/>
        <v>2409.5507623525336</v>
      </c>
      <c r="I17" s="7" t="e">
        <f t="shared" si="5"/>
        <v>#DIV/0!</v>
      </c>
      <c r="J17" s="37"/>
    </row>
    <row r="18" spans="1:10" s="19" customFormat="1" collapsed="1" x14ac:dyDescent="0.2">
      <c r="A18" s="18">
        <v>14</v>
      </c>
      <c r="B18" s="13" t="s">
        <v>16</v>
      </c>
      <c r="C18" s="32">
        <v>77589</v>
      </c>
      <c r="D18" s="32">
        <v>489665</v>
      </c>
      <c r="E18" s="32">
        <v>73667.7</v>
      </c>
      <c r="F18" s="32">
        <v>95703.973872459785</v>
      </c>
      <c r="G18" s="32">
        <v>76683.887703311964</v>
      </c>
      <c r="H18" s="20">
        <f t="shared" ref="H18" si="7">H19+H22+H23</f>
        <v>3016.1877033119599</v>
      </c>
      <c r="I18" s="8">
        <f t="shared" si="5"/>
        <v>4.0999999999999996</v>
      </c>
      <c r="J18" s="37"/>
    </row>
    <row r="19" spans="1:10" x14ac:dyDescent="0.2">
      <c r="A19" s="11">
        <v>141</v>
      </c>
      <c r="B19" s="14" t="s">
        <v>17</v>
      </c>
      <c r="C19" s="33">
        <v>34041</v>
      </c>
      <c r="D19" s="33">
        <v>60781</v>
      </c>
      <c r="E19" s="33">
        <v>40516.6</v>
      </c>
      <c r="F19" s="33">
        <v>62151.373872459779</v>
      </c>
      <c r="G19" s="33">
        <v>41104.48722142131</v>
      </c>
      <c r="H19" s="21">
        <f t="shared" si="6"/>
        <v>587.88722142131155</v>
      </c>
      <c r="I19" s="7">
        <f t="shared" si="5"/>
        <v>1.5</v>
      </c>
      <c r="J19" s="37"/>
    </row>
    <row r="20" spans="1:10" x14ac:dyDescent="0.2">
      <c r="A20" s="11">
        <v>142</v>
      </c>
      <c r="B20" s="15" t="s">
        <v>35</v>
      </c>
      <c r="C20" s="33">
        <v>15216</v>
      </c>
      <c r="D20" s="33">
        <v>16098</v>
      </c>
      <c r="E20" s="33">
        <v>15432.3</v>
      </c>
      <c r="F20" s="33">
        <v>15863.384980710283</v>
      </c>
      <c r="G20" s="33">
        <v>12223.487221421308</v>
      </c>
      <c r="H20" s="21">
        <f t="shared" si="6"/>
        <v>-3208.812778578691</v>
      </c>
      <c r="I20" s="7">
        <f t="shared" si="5"/>
        <v>-20.8</v>
      </c>
      <c r="J20" s="37"/>
    </row>
    <row r="21" spans="1:10" x14ac:dyDescent="0.2">
      <c r="A21" s="11">
        <v>143</v>
      </c>
      <c r="B21" s="15" t="s">
        <v>36</v>
      </c>
      <c r="C21" s="33">
        <v>15069</v>
      </c>
      <c r="D21" s="33">
        <v>36887</v>
      </c>
      <c r="E21" s="33">
        <v>19410.599999999999</v>
      </c>
      <c r="F21" s="33">
        <v>39754.2888917495</v>
      </c>
      <c r="G21" s="33">
        <v>18730</v>
      </c>
      <c r="H21" s="21">
        <f t="shared" si="6"/>
        <v>-680.59999999999854</v>
      </c>
      <c r="I21" s="7">
        <f t="shared" si="5"/>
        <v>-3.5</v>
      </c>
      <c r="J21" s="37"/>
    </row>
    <row r="22" spans="1:10" x14ac:dyDescent="0.2">
      <c r="A22" s="11">
        <v>144</v>
      </c>
      <c r="B22" s="14" t="s">
        <v>18</v>
      </c>
      <c r="C22" s="33">
        <v>36273</v>
      </c>
      <c r="D22" s="33">
        <v>38149</v>
      </c>
      <c r="E22" s="33">
        <v>28910.100000000002</v>
      </c>
      <c r="F22" s="33">
        <v>29151.599999999999</v>
      </c>
      <c r="G22" s="33">
        <v>30761.417654580942</v>
      </c>
      <c r="H22" s="21">
        <f t="shared" si="6"/>
        <v>1851.3176545809401</v>
      </c>
      <c r="I22" s="7">
        <f t="shared" si="5"/>
        <v>6.4</v>
      </c>
      <c r="J22" s="37"/>
    </row>
    <row r="23" spans="1:10" x14ac:dyDescent="0.2">
      <c r="A23" s="11">
        <v>145</v>
      </c>
      <c r="B23" s="14" t="s">
        <v>19</v>
      </c>
      <c r="C23" s="33">
        <v>7275</v>
      </c>
      <c r="D23" s="33">
        <v>390735</v>
      </c>
      <c r="E23" s="33">
        <v>4241</v>
      </c>
      <c r="F23" s="33">
        <v>4401</v>
      </c>
      <c r="G23" s="33">
        <v>4817.9828273097082</v>
      </c>
      <c r="H23" s="21">
        <f t="shared" si="6"/>
        <v>576.98282730970823</v>
      </c>
      <c r="I23" s="7">
        <f t="shared" si="5"/>
        <v>13.6</v>
      </c>
      <c r="J23" s="37"/>
    </row>
    <row r="24" spans="1:10" s="19" customFormat="1" ht="19.5" customHeight="1" x14ac:dyDescent="0.2">
      <c r="A24" s="18"/>
      <c r="B24" s="12" t="s">
        <v>37</v>
      </c>
      <c r="C24" s="32">
        <v>698324</v>
      </c>
      <c r="D24" s="32">
        <v>838959</v>
      </c>
      <c r="E24" s="32">
        <v>751281.4</v>
      </c>
      <c r="F24" s="32">
        <v>771949.2</v>
      </c>
      <c r="G24" s="32">
        <v>789763.80719999992</v>
      </c>
      <c r="H24" s="20">
        <f t="shared" ref="H24" si="8">H25+H37</f>
        <v>38482.40720000006</v>
      </c>
      <c r="I24" s="8">
        <f t="shared" si="5"/>
        <v>5.0999999999999996</v>
      </c>
      <c r="J24" s="37"/>
    </row>
    <row r="25" spans="1:10" s="19" customFormat="1" x14ac:dyDescent="0.2">
      <c r="A25" s="18">
        <v>2</v>
      </c>
      <c r="B25" s="13" t="s">
        <v>20</v>
      </c>
      <c r="C25" s="32">
        <v>686358</v>
      </c>
      <c r="D25" s="32">
        <v>826367</v>
      </c>
      <c r="E25" s="32">
        <v>745384.1</v>
      </c>
      <c r="F25" s="32">
        <v>764733.89999999991</v>
      </c>
      <c r="G25" s="32">
        <v>782138.63480705454</v>
      </c>
      <c r="H25" s="20">
        <f t="shared" ref="H25" si="9">SUM(H26:H31)+H35+H36</f>
        <v>36754.534807054617</v>
      </c>
      <c r="I25" s="8">
        <f t="shared" si="5"/>
        <v>4.9000000000000004</v>
      </c>
      <c r="J25" s="37"/>
    </row>
    <row r="26" spans="1:10" x14ac:dyDescent="0.2">
      <c r="A26" s="11">
        <v>21</v>
      </c>
      <c r="B26" s="14" t="s">
        <v>21</v>
      </c>
      <c r="C26" s="33">
        <v>150543</v>
      </c>
      <c r="D26" s="33">
        <v>164694</v>
      </c>
      <c r="E26" s="33">
        <v>184134.3</v>
      </c>
      <c r="F26" s="33">
        <v>184821.4</v>
      </c>
      <c r="G26" s="33">
        <v>197482.60000000006</v>
      </c>
      <c r="H26" s="21">
        <f t="shared" si="6"/>
        <v>13348.300000000076</v>
      </c>
      <c r="I26" s="7">
        <f t="shared" si="5"/>
        <v>7.2</v>
      </c>
      <c r="J26" s="37"/>
    </row>
    <row r="27" spans="1:10" x14ac:dyDescent="0.2">
      <c r="A27" s="11">
        <v>22</v>
      </c>
      <c r="B27" s="14" t="s">
        <v>22</v>
      </c>
      <c r="C27" s="33">
        <v>110360</v>
      </c>
      <c r="D27" s="33">
        <v>116857</v>
      </c>
      <c r="E27" s="33">
        <v>111234.6</v>
      </c>
      <c r="F27" s="33">
        <v>122447.3</v>
      </c>
      <c r="G27" s="33">
        <v>113335.00720000001</v>
      </c>
      <c r="H27" s="21">
        <f t="shared" si="6"/>
        <v>2100.4072000000015</v>
      </c>
      <c r="I27" s="7">
        <f t="shared" si="5"/>
        <v>1.9</v>
      </c>
      <c r="J27" s="37"/>
    </row>
    <row r="28" spans="1:10" x14ac:dyDescent="0.2">
      <c r="A28" s="11">
        <v>23</v>
      </c>
      <c r="B28" s="14" t="s">
        <v>23</v>
      </c>
      <c r="C28" s="33">
        <v>29527</v>
      </c>
      <c r="D28" s="33">
        <v>30747</v>
      </c>
      <c r="E28" s="33">
        <v>30279.599999999999</v>
      </c>
      <c r="F28" s="33">
        <v>30279.599999999999</v>
      </c>
      <c r="G28" s="33">
        <v>31156.927607054557</v>
      </c>
      <c r="H28" s="21">
        <f t="shared" si="6"/>
        <v>877.32760705455803</v>
      </c>
      <c r="I28" s="7">
        <f t="shared" si="5"/>
        <v>2.9</v>
      </c>
      <c r="J28" s="37"/>
    </row>
    <row r="29" spans="1:10" x14ac:dyDescent="0.2">
      <c r="A29" s="11">
        <v>24</v>
      </c>
      <c r="B29" s="14" t="s">
        <v>46</v>
      </c>
      <c r="C29" s="33">
        <v>92683</v>
      </c>
      <c r="D29" s="33">
        <v>90594</v>
      </c>
      <c r="E29" s="33">
        <v>81720</v>
      </c>
      <c r="F29" s="33">
        <v>88420</v>
      </c>
      <c r="G29" s="33">
        <v>72685</v>
      </c>
      <c r="H29" s="21">
        <f t="shared" si="6"/>
        <v>-9035</v>
      </c>
      <c r="I29" s="7">
        <f t="shared" si="5"/>
        <v>-11.1</v>
      </c>
      <c r="J29" s="37"/>
    </row>
    <row r="30" spans="1:10" x14ac:dyDescent="0.2">
      <c r="A30" s="11">
        <v>25</v>
      </c>
      <c r="B30" s="14" t="s">
        <v>24</v>
      </c>
      <c r="C30" s="33">
        <v>25325</v>
      </c>
      <c r="D30" s="33">
        <v>26993</v>
      </c>
      <c r="E30" s="33">
        <v>34216.300000000003</v>
      </c>
      <c r="F30" s="33">
        <v>34466.300000000003</v>
      </c>
      <c r="G30" s="33">
        <v>35129.300000000003</v>
      </c>
      <c r="H30" s="21">
        <f t="shared" si="6"/>
        <v>913</v>
      </c>
      <c r="I30" s="7">
        <f t="shared" si="5"/>
        <v>2.7</v>
      </c>
      <c r="J30" s="37"/>
    </row>
    <row r="31" spans="1:10" x14ac:dyDescent="0.2">
      <c r="A31" s="11">
        <v>26</v>
      </c>
      <c r="B31" s="14" t="s">
        <v>15</v>
      </c>
      <c r="C31" s="33">
        <v>210914</v>
      </c>
      <c r="D31" s="33">
        <v>228880</v>
      </c>
      <c r="E31" s="33">
        <v>241245.1</v>
      </c>
      <c r="F31" s="33">
        <v>241245.1</v>
      </c>
      <c r="G31" s="33">
        <v>267632.7</v>
      </c>
      <c r="H31" s="21">
        <f t="shared" ref="H31" si="10">SUM(H32:H34)</f>
        <v>26387.599999999991</v>
      </c>
      <c r="I31" s="7">
        <f t="shared" si="5"/>
        <v>10.9</v>
      </c>
      <c r="J31" s="37"/>
    </row>
    <row r="32" spans="1:10" hidden="1" outlineLevel="1" x14ac:dyDescent="0.2">
      <c r="A32" s="11">
        <v>262</v>
      </c>
      <c r="B32" s="15" t="s">
        <v>38</v>
      </c>
      <c r="C32" s="33">
        <v>5144</v>
      </c>
      <c r="D32" s="33">
        <v>5402</v>
      </c>
      <c r="E32" s="33">
        <v>3001.3</v>
      </c>
      <c r="F32" s="33">
        <v>3001.3</v>
      </c>
      <c r="G32" s="33">
        <v>3247.2</v>
      </c>
      <c r="H32" s="21">
        <f t="shared" si="6"/>
        <v>245.89999999999964</v>
      </c>
      <c r="I32" s="7">
        <f t="shared" si="5"/>
        <v>8.1999999999999993</v>
      </c>
      <c r="J32" s="37"/>
    </row>
    <row r="33" spans="1:10" hidden="1" outlineLevel="1" x14ac:dyDescent="0.2">
      <c r="A33" s="11">
        <v>263</v>
      </c>
      <c r="B33" s="15" t="s">
        <v>25</v>
      </c>
      <c r="C33" s="33">
        <v>176236</v>
      </c>
      <c r="D33" s="33">
        <v>191643</v>
      </c>
      <c r="E33" s="33">
        <v>208947.20000000001</v>
      </c>
      <c r="F33" s="33">
        <v>208947.20000000001</v>
      </c>
      <c r="G33" s="33">
        <v>233685.5</v>
      </c>
      <c r="H33" s="21">
        <f t="shared" si="6"/>
        <v>24738.299999999988</v>
      </c>
      <c r="I33" s="7">
        <f t="shared" si="5"/>
        <v>11.8</v>
      </c>
      <c r="J33" s="37"/>
    </row>
    <row r="34" spans="1:10" hidden="1" outlineLevel="1" x14ac:dyDescent="0.2">
      <c r="A34" s="11">
        <v>263</v>
      </c>
      <c r="B34" s="15" t="s">
        <v>26</v>
      </c>
      <c r="C34" s="33">
        <v>29534</v>
      </c>
      <c r="D34" s="33">
        <v>31835</v>
      </c>
      <c r="E34" s="33">
        <v>29296.6</v>
      </c>
      <c r="F34" s="33">
        <v>29296.6</v>
      </c>
      <c r="G34" s="33">
        <v>30700</v>
      </c>
      <c r="H34" s="21">
        <f t="shared" si="6"/>
        <v>1403.4000000000015</v>
      </c>
      <c r="I34" s="7">
        <f t="shared" si="5"/>
        <v>4.8</v>
      </c>
      <c r="J34" s="37"/>
    </row>
    <row r="35" spans="1:10" collapsed="1" x14ac:dyDescent="0.2">
      <c r="A35" s="11">
        <v>27</v>
      </c>
      <c r="B35" s="14" t="s">
        <v>27</v>
      </c>
      <c r="C35" s="33">
        <v>17950</v>
      </c>
      <c r="D35" s="33">
        <v>15755</v>
      </c>
      <c r="E35" s="33">
        <v>23619.200000000001</v>
      </c>
      <c r="F35" s="33">
        <v>23619.200000000001</v>
      </c>
      <c r="G35" s="33">
        <v>21138.1</v>
      </c>
      <c r="H35" s="21">
        <f t="shared" si="6"/>
        <v>-2481.1000000000022</v>
      </c>
      <c r="I35" s="7">
        <f t="shared" si="5"/>
        <v>-10.5</v>
      </c>
      <c r="J35" s="37"/>
    </row>
    <row r="36" spans="1:10" x14ac:dyDescent="0.2">
      <c r="A36" s="11">
        <v>28</v>
      </c>
      <c r="B36" s="14" t="s">
        <v>28</v>
      </c>
      <c r="C36" s="33">
        <v>49056</v>
      </c>
      <c r="D36" s="33">
        <v>151847</v>
      </c>
      <c r="E36" s="33">
        <v>38935</v>
      </c>
      <c r="F36" s="33">
        <v>39435</v>
      </c>
      <c r="G36" s="33">
        <v>43579</v>
      </c>
      <c r="H36" s="21">
        <f t="shared" si="6"/>
        <v>4644</v>
      </c>
      <c r="I36" s="7">
        <f t="shared" si="5"/>
        <v>11.9</v>
      </c>
      <c r="J36" s="37"/>
    </row>
    <row r="37" spans="1:10" s="19" customFormat="1" x14ac:dyDescent="0.2">
      <c r="A37" s="18">
        <v>31</v>
      </c>
      <c r="B37" s="16" t="s">
        <v>29</v>
      </c>
      <c r="C37" s="32">
        <v>11966</v>
      </c>
      <c r="D37" s="32">
        <v>12592</v>
      </c>
      <c r="E37" s="32">
        <v>5897.3000000000029</v>
      </c>
      <c r="F37" s="32">
        <v>7215.3000000000029</v>
      </c>
      <c r="G37" s="32">
        <v>7625.172392945442</v>
      </c>
      <c r="H37" s="20">
        <f t="shared" ref="H37" si="11">H38+H39</f>
        <v>1727.8723929454391</v>
      </c>
      <c r="I37" s="8">
        <f t="shared" si="5"/>
        <v>29.3</v>
      </c>
      <c r="J37" s="37"/>
    </row>
    <row r="38" spans="1:10" x14ac:dyDescent="0.2">
      <c r="A38" s="11">
        <v>311</v>
      </c>
      <c r="B38" s="17" t="s">
        <v>30</v>
      </c>
      <c r="C38" s="33">
        <v>41493</v>
      </c>
      <c r="D38" s="33">
        <v>43339</v>
      </c>
      <c r="E38" s="33">
        <v>36176.9</v>
      </c>
      <c r="F38" s="33">
        <v>37494.9</v>
      </c>
      <c r="G38" s="33">
        <v>38782.1</v>
      </c>
      <c r="H38" s="21">
        <f t="shared" si="6"/>
        <v>2605.1999999999971</v>
      </c>
      <c r="I38" s="7">
        <f t="shared" si="5"/>
        <v>7.2</v>
      </c>
      <c r="J38" s="37"/>
    </row>
    <row r="39" spans="1:10" x14ac:dyDescent="0.2">
      <c r="A39" s="11">
        <v>23</v>
      </c>
      <c r="B39" s="17" t="s">
        <v>31</v>
      </c>
      <c r="C39" s="33">
        <v>-29527</v>
      </c>
      <c r="D39" s="33">
        <v>-30747</v>
      </c>
      <c r="E39" s="33">
        <v>-30279.599999999999</v>
      </c>
      <c r="F39" s="33">
        <v>-30279.599999999999</v>
      </c>
      <c r="G39" s="33">
        <v>-31156.927607054557</v>
      </c>
      <c r="H39" s="21">
        <f t="shared" si="6"/>
        <v>-877.32760705455803</v>
      </c>
      <c r="I39" s="7">
        <f t="shared" si="5"/>
        <v>2.9</v>
      </c>
      <c r="J39" s="37"/>
    </row>
    <row r="40" spans="1:10" s="19" customFormat="1" ht="19.5" customHeight="1" x14ac:dyDescent="0.2">
      <c r="A40" s="18"/>
      <c r="B40" s="6" t="s">
        <v>2</v>
      </c>
      <c r="C40" s="32">
        <v>71522</v>
      </c>
      <c r="D40" s="32">
        <v>385200</v>
      </c>
      <c r="E40" s="32">
        <v>91013.400000000067</v>
      </c>
      <c r="F40" s="32">
        <v>101271.74889174959</v>
      </c>
      <c r="G40" s="32">
        <v>104198.21439046996</v>
      </c>
      <c r="H40" s="20">
        <f t="shared" si="3"/>
        <v>13184.814390469895</v>
      </c>
      <c r="I40" s="8">
        <f t="shared" si="2"/>
        <v>14.5</v>
      </c>
      <c r="J40" s="37"/>
    </row>
    <row r="41" spans="1:10" s="19" customFormat="1" x14ac:dyDescent="0.2">
      <c r="A41" s="18"/>
      <c r="B41" s="6" t="s">
        <v>3</v>
      </c>
      <c r="C41" s="32">
        <v>-77467</v>
      </c>
      <c r="D41" s="32">
        <v>-74496</v>
      </c>
      <c r="E41" s="32">
        <v>-66287.7</v>
      </c>
      <c r="F41" s="32">
        <v>-72556.615019289718</v>
      </c>
      <c r="G41" s="32">
        <v>-60461.51277857869</v>
      </c>
      <c r="H41" s="20">
        <f t="shared" si="3"/>
        <v>5826.1872214213072</v>
      </c>
      <c r="I41" s="8">
        <f t="shared" si="2"/>
        <v>-8.8000000000000007</v>
      </c>
      <c r="J41" s="37"/>
    </row>
    <row r="42" spans="1:10" s="29" customFormat="1" x14ac:dyDescent="0.2">
      <c r="A42" s="25"/>
      <c r="B42" s="26" t="s">
        <v>4</v>
      </c>
      <c r="C42" s="34">
        <v>-5945</v>
      </c>
      <c r="D42" s="34">
        <v>310704</v>
      </c>
      <c r="E42" s="34">
        <v>24725.70000000007</v>
      </c>
      <c r="F42" s="34">
        <v>28715.133872459875</v>
      </c>
      <c r="G42" s="34">
        <v>43736.701611891272</v>
      </c>
      <c r="H42" s="27">
        <f t="shared" si="3"/>
        <v>19011.001611891203</v>
      </c>
      <c r="I42" s="28">
        <f t="shared" si="2"/>
        <v>76.900000000000006</v>
      </c>
      <c r="J42" s="37"/>
    </row>
    <row r="43" spans="1:10" s="29" customFormat="1" ht="3.6" customHeight="1" x14ac:dyDescent="0.2">
      <c r="A43" s="25"/>
      <c r="B43" s="30"/>
      <c r="C43" s="31"/>
      <c r="D43" s="31"/>
      <c r="E43" s="31"/>
      <c r="F43" s="31"/>
      <c r="G43" s="31"/>
      <c r="H43" s="27"/>
      <c r="I43" s="28"/>
      <c r="J43" s="37"/>
    </row>
    <row r="44" spans="1:10" s="29" customFormat="1" ht="35.25" customHeight="1" x14ac:dyDescent="0.2">
      <c r="A44" s="25"/>
      <c r="B44" s="38" t="s">
        <v>48</v>
      </c>
      <c r="C44" s="38"/>
      <c r="D44" s="38"/>
      <c r="E44" s="38"/>
      <c r="F44" s="38"/>
      <c r="G44" s="38"/>
      <c r="H44" s="27"/>
      <c r="I44" s="28"/>
      <c r="J44" s="37"/>
    </row>
    <row r="45" spans="1:10" s="29" customFormat="1" ht="46.5" customHeight="1" x14ac:dyDescent="0.2">
      <c r="A45" s="25"/>
      <c r="B45" s="39" t="s">
        <v>45</v>
      </c>
      <c r="C45" s="38"/>
      <c r="D45" s="38"/>
      <c r="E45" s="38"/>
      <c r="F45" s="38"/>
      <c r="G45" s="38"/>
      <c r="H45" s="27"/>
      <c r="I45" s="28"/>
      <c r="J45" s="37"/>
    </row>
    <row r="46" spans="1:10" s="29" customFormat="1" ht="23.25" customHeight="1" x14ac:dyDescent="0.2">
      <c r="A46" s="25"/>
      <c r="B46" s="39" t="s">
        <v>47</v>
      </c>
      <c r="C46" s="38"/>
      <c r="D46" s="38"/>
      <c r="E46" s="38"/>
      <c r="F46" s="38"/>
      <c r="G46" s="38"/>
      <c r="H46" s="27"/>
      <c r="I46" s="28"/>
      <c r="J46" s="37"/>
    </row>
    <row r="48" spans="1:10" x14ac:dyDescent="0.2">
      <c r="B48" s="19" t="s">
        <v>50</v>
      </c>
      <c r="C48" s="36" t="s">
        <v>44</v>
      </c>
      <c r="D48" s="35"/>
      <c r="E48" s="35"/>
      <c r="F48" s="35"/>
      <c r="G48" s="35"/>
    </row>
    <row r="49" spans="1:10" ht="3.95" customHeight="1" x14ac:dyDescent="0.2">
      <c r="B49" s="10"/>
      <c r="C49" s="2"/>
      <c r="D49" s="2"/>
      <c r="E49" s="2"/>
      <c r="F49" s="2"/>
      <c r="G49" s="2"/>
      <c r="H49" s="2"/>
      <c r="I49" s="2"/>
    </row>
    <row r="50" spans="1:10" ht="28.15" customHeight="1" x14ac:dyDescent="0.2">
      <c r="B50" s="3" t="s">
        <v>49</v>
      </c>
      <c r="C50" s="9" t="s">
        <v>51</v>
      </c>
      <c r="D50" s="9" t="s">
        <v>52</v>
      </c>
      <c r="E50" s="9" t="s">
        <v>53</v>
      </c>
      <c r="F50" s="9" t="s">
        <v>54</v>
      </c>
      <c r="G50" s="9" t="s">
        <v>55</v>
      </c>
      <c r="H50" s="9" t="s">
        <v>0</v>
      </c>
      <c r="I50" s="9" t="s">
        <v>1</v>
      </c>
    </row>
    <row r="51" spans="1:10" ht="3.95" customHeight="1" x14ac:dyDescent="0.2">
      <c r="B51" s="4"/>
      <c r="C51" s="4"/>
      <c r="D51" s="4"/>
      <c r="E51" s="4"/>
      <c r="F51" s="4"/>
      <c r="G51" s="4"/>
      <c r="H51" s="4"/>
      <c r="I51" s="4"/>
    </row>
    <row r="52" spans="1:10" ht="19.5" customHeight="1" x14ac:dyDescent="0.2">
      <c r="B52" s="5" t="s">
        <v>39</v>
      </c>
      <c r="C52" s="23">
        <v>30.584313346455378</v>
      </c>
      <c r="D52" s="23">
        <v>46.80364118467736</v>
      </c>
      <c r="E52" s="23">
        <v>29.250908111954004</v>
      </c>
      <c r="F52" s="23">
        <v>30.182620357927814</v>
      </c>
      <c r="G52" s="23">
        <v>29.81270150238257</v>
      </c>
      <c r="H52" s="7"/>
      <c r="I52" s="7"/>
      <c r="J52" s="37"/>
    </row>
    <row r="53" spans="1:10" x14ac:dyDescent="0.2">
      <c r="B53" s="5" t="s">
        <v>40</v>
      </c>
      <c r="C53" s="23">
        <v>27.353996186236667</v>
      </c>
      <c r="D53" s="23">
        <v>30.899160555566795</v>
      </c>
      <c r="E53" s="23">
        <v>25.75062832309364</v>
      </c>
      <c r="F53" s="23">
        <v>26.287815243204783</v>
      </c>
      <c r="G53" s="23">
        <v>26.030262470192817</v>
      </c>
      <c r="H53" s="7"/>
      <c r="I53" s="7"/>
    </row>
    <row r="54" spans="1:10" s="19" customFormat="1" x14ac:dyDescent="0.2">
      <c r="A54" s="18"/>
      <c r="B54" s="6" t="s">
        <v>2</v>
      </c>
      <c r="C54" s="24">
        <v>3.2303171602187106</v>
      </c>
      <c r="D54" s="24">
        <v>15.904480629110566</v>
      </c>
      <c r="E54" s="24">
        <v>3.5002797888603645</v>
      </c>
      <c r="F54" s="24">
        <v>3.8948051147230309</v>
      </c>
      <c r="G54" s="24">
        <v>3.7824390321897532</v>
      </c>
      <c r="H54" s="8">
        <f t="shared" si="3"/>
        <v>0.28215924332938869</v>
      </c>
      <c r="I54" s="8">
        <f t="shared" si="2"/>
        <v>8.1</v>
      </c>
    </row>
    <row r="55" spans="1:10" x14ac:dyDescent="0.2">
      <c r="B55" s="5" t="s">
        <v>41</v>
      </c>
      <c r="C55" s="23">
        <v>0.68723617781784452</v>
      </c>
      <c r="D55" s="23">
        <v>0.66466855962466742</v>
      </c>
      <c r="E55" s="23">
        <v>0.59351005220802444</v>
      </c>
      <c r="F55" s="23">
        <v>0.61008912787448089</v>
      </c>
      <c r="G55" s="23">
        <v>0.44371773015723914</v>
      </c>
      <c r="H55" s="7"/>
      <c r="I55" s="7"/>
    </row>
    <row r="56" spans="1:10" x14ac:dyDescent="0.2">
      <c r="B56" s="5" t="s">
        <v>46</v>
      </c>
      <c r="C56" s="23">
        <v>4.1860614267015821</v>
      </c>
      <c r="D56" s="23">
        <v>3.7405257479585745</v>
      </c>
      <c r="E56" s="23">
        <v>3.1428653840606882</v>
      </c>
      <c r="F56" s="23">
        <v>3.4005403482457912</v>
      </c>
      <c r="G56" s="23">
        <v>2.6384960880851493</v>
      </c>
      <c r="H56" s="23" t="e">
        <f t="shared" ref="H56:I56" si="12">H29/H62*100</f>
        <v>#DIV/0!</v>
      </c>
      <c r="I56" s="23" t="e">
        <f t="shared" si="12"/>
        <v>#DIV/0!</v>
      </c>
    </row>
    <row r="57" spans="1:10" s="19" customFormat="1" x14ac:dyDescent="0.2">
      <c r="A57" s="18"/>
      <c r="B57" s="6" t="s">
        <v>3</v>
      </c>
      <c r="C57" s="24">
        <v>-3.4988252488837377</v>
      </c>
      <c r="D57" s="24">
        <v>-3.0758571883339072</v>
      </c>
      <c r="E57" s="24">
        <v>-2.5493553318526638</v>
      </c>
      <c r="F57" s="24">
        <v>-2.7904512203713105</v>
      </c>
      <c r="G57" s="24">
        <v>-2.1947783579279103</v>
      </c>
      <c r="H57" s="24" t="e">
        <f t="shared" ref="H57" si="13">H55-H56</f>
        <v>#DIV/0!</v>
      </c>
      <c r="I57" s="24" t="e">
        <f t="shared" ref="I57" si="14">I55-I56</f>
        <v>#DIV/0!</v>
      </c>
    </row>
    <row r="58" spans="1:10" x14ac:dyDescent="0.2">
      <c r="B58" s="5" t="s">
        <v>6</v>
      </c>
      <c r="C58" s="23">
        <v>31.271549524273222</v>
      </c>
      <c r="D58" s="23">
        <v>47.468309744302026</v>
      </c>
      <c r="E58" s="23">
        <v>29.844418164162029</v>
      </c>
      <c r="F58" s="23">
        <v>30.792709485802295</v>
      </c>
      <c r="G58" s="23">
        <v>30.256419232539812</v>
      </c>
      <c r="H58" s="23" t="e">
        <f t="shared" ref="H58:I58" si="15">H5/H62*100</f>
        <v>#DIV/0!</v>
      </c>
      <c r="I58" s="23" t="e">
        <f t="shared" si="15"/>
        <v>#DIV/0!</v>
      </c>
    </row>
    <row r="59" spans="1:10" x14ac:dyDescent="0.2">
      <c r="B59" s="5" t="s">
        <v>37</v>
      </c>
      <c r="C59" s="23">
        <v>31.540057612938249</v>
      </c>
      <c r="D59" s="23">
        <v>34.639686303525366</v>
      </c>
      <c r="E59" s="23">
        <v>28.893493707154327</v>
      </c>
      <c r="F59" s="23">
        <v>29.68835559145057</v>
      </c>
      <c r="G59" s="23">
        <v>28.668758558277961</v>
      </c>
      <c r="H59" s="7"/>
      <c r="I59" s="7"/>
    </row>
    <row r="60" spans="1:10" s="19" customFormat="1" x14ac:dyDescent="0.2">
      <c r="A60" s="18"/>
      <c r="B60" s="6" t="s">
        <v>4</v>
      </c>
      <c r="C60" s="24">
        <v>-0.26850808866502618</v>
      </c>
      <c r="D60" s="24">
        <v>12.82862344077666</v>
      </c>
      <c r="E60" s="24">
        <v>0.95092445700770156</v>
      </c>
      <c r="F60" s="24">
        <v>1.1043538943517248</v>
      </c>
      <c r="G60" s="24">
        <v>1.5876606742618513</v>
      </c>
      <c r="H60" s="24" t="e">
        <f t="shared" ref="H60" si="16">H58-H59</f>
        <v>#DIV/0!</v>
      </c>
      <c r="I60" s="24" t="e">
        <f t="shared" ref="I60" si="17">I58-I59</f>
        <v>#DIV/0!</v>
      </c>
    </row>
    <row r="61" spans="1:10" ht="3.95" customHeight="1" x14ac:dyDescent="0.2">
      <c r="B61" s="4"/>
      <c r="C61" s="4"/>
      <c r="D61" s="4"/>
      <c r="E61" s="4"/>
      <c r="F61" s="4"/>
      <c r="G61" s="4"/>
      <c r="H61" s="4"/>
      <c r="I61" s="4"/>
    </row>
    <row r="62" spans="1:10" hidden="1" x14ac:dyDescent="0.2">
      <c r="B62" s="1" t="s">
        <v>5</v>
      </c>
      <c r="C62" s="22">
        <v>2214086</v>
      </c>
      <c r="D62" s="22">
        <v>2421959</v>
      </c>
      <c r="E62" s="22">
        <v>2600175</v>
      </c>
      <c r="F62" s="22">
        <v>2600175</v>
      </c>
      <c r="G62" s="22">
        <v>2754789</v>
      </c>
    </row>
    <row r="63" spans="1:10" ht="35.25" customHeight="1" x14ac:dyDescent="0.2">
      <c r="B63" s="38" t="s">
        <v>48</v>
      </c>
      <c r="C63" s="38"/>
      <c r="D63" s="38"/>
      <c r="E63" s="38"/>
      <c r="F63" s="38"/>
      <c r="G63" s="38"/>
    </row>
    <row r="64" spans="1:10" ht="46.5" customHeight="1" x14ac:dyDescent="0.2">
      <c r="B64" s="39" t="s">
        <v>45</v>
      </c>
      <c r="C64" s="38"/>
      <c r="D64" s="38"/>
      <c r="E64" s="38"/>
      <c r="F64" s="38"/>
      <c r="G64" s="38"/>
    </row>
    <row r="65" spans="2:7" ht="23.25" customHeight="1" x14ac:dyDescent="0.2">
      <c r="B65" s="39" t="s">
        <v>47</v>
      </c>
      <c r="C65" s="38"/>
      <c r="D65" s="38"/>
      <c r="E65" s="38"/>
      <c r="F65" s="38"/>
      <c r="G65" s="38"/>
    </row>
  </sheetData>
  <mergeCells count="6">
    <mergeCell ref="B63:G63"/>
    <mergeCell ref="B65:G65"/>
    <mergeCell ref="B64:G64"/>
    <mergeCell ref="B44:G44"/>
    <mergeCell ref="B45:G45"/>
    <mergeCell ref="B46:G46"/>
  </mergeCells>
  <phoneticPr fontId="0" type="noConversion"/>
  <pageMargins left="1.0629921259842521" right="1.0629921259842521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Þórdís Steinsdóttir</cp:lastModifiedBy>
  <cp:lastPrinted>2017-09-05T23:00:49Z</cp:lastPrinted>
  <dcterms:created xsi:type="dcterms:W3CDTF">1998-08-14T12:45:45Z</dcterms:created>
  <dcterms:modified xsi:type="dcterms:W3CDTF">2017-09-11T11:59:17Z</dcterms:modified>
</cp:coreProperties>
</file>