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1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+xml"/>
  <Override PartName="/xl/charts/chart23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4.xml" ContentType="application/vnd.openxmlformats-officedocument.drawing+xml"/>
  <Override PartName="/xl/charts/chart25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drawings/drawing5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Z:\Fjárlagarit og útgáfa\Fjárlög\2023\1. umræða\Töflur fyrir vefinn\"/>
    </mc:Choice>
  </mc:AlternateContent>
  <xr:revisionPtr revIDLastSave="0" documentId="13_ncr:1_{EA3915FC-6897-4C22-968B-F753E120DBC0}" xr6:coauthVersionLast="45" xr6:coauthVersionMax="45" xr10:uidLastSave="{00000000-0000-0000-0000-000000000000}"/>
  <bookViews>
    <workbookView xWindow="-14010" yWindow="21525" windowWidth="29040" windowHeight="15840" tabRatio="924" xr2:uid="{DF3DEB6D-FA9A-4155-B4B5-57BA25FC85B9}"/>
  </bookViews>
  <sheets>
    <sheet name="Myndayfirlit" sheetId="1" r:id="rId1"/>
    <sheet name="1-1" sheetId="12" r:id="rId2"/>
    <sheet name="1-2" sheetId="35" r:id="rId3"/>
    <sheet name="1-3" sheetId="13" r:id="rId4"/>
    <sheet name="1-4" sheetId="14" r:id="rId5"/>
    <sheet name="1-5" sheetId="15" r:id="rId6"/>
    <sheet name="1-6" sheetId="16" r:id="rId7"/>
    <sheet name="1-7" sheetId="17" r:id="rId8"/>
    <sheet name="1-8" sheetId="32" r:id="rId9"/>
    <sheet name="1-9" sheetId="19" r:id="rId10"/>
    <sheet name="1-10" sheetId="31" r:id="rId11"/>
    <sheet name="1-11" sheetId="33" r:id="rId12"/>
    <sheet name="1-12" sheetId="20" r:id="rId13"/>
    <sheet name="2-1" sheetId="21" r:id="rId14"/>
    <sheet name="2-2" sheetId="22" r:id="rId15"/>
    <sheet name="2-3" sheetId="23" r:id="rId16"/>
    <sheet name="3-1" sheetId="25" r:id="rId17"/>
    <sheet name="3-2" sheetId="24" r:id="rId18"/>
    <sheet name="4-1" sheetId="2" r:id="rId19"/>
    <sheet name="4-2" sheetId="26" r:id="rId20"/>
    <sheet name="4-3" sheetId="27" r:id="rId21"/>
    <sheet name="4-4" sheetId="5" r:id="rId22"/>
    <sheet name="4-5" sheetId="3" r:id="rId23"/>
    <sheet name="5_1-1" sheetId="6" r:id="rId24"/>
    <sheet name="5_1-2" sheetId="28" r:id="rId25"/>
    <sheet name="5_1-3" sheetId="4" r:id="rId26"/>
    <sheet name="5_2-1" sheetId="11" r:id="rId27"/>
    <sheet name="9_4-1" sheetId="29" r:id="rId28"/>
    <sheet name="9_4-2" sheetId="30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A" localSheetId="7" hidden="1">#REF!</definedName>
    <definedName name="__123Graph_A" localSheetId="15" hidden="1">#REF!</definedName>
    <definedName name="__123Graph_A" localSheetId="19" hidden="1">#REF!</definedName>
    <definedName name="__123Graph_A" localSheetId="20" hidden="1">#REF!</definedName>
    <definedName name="__123Graph_A" hidden="1">#REF!</definedName>
    <definedName name="__123Graph_BCurrent" localSheetId="7" hidden="1">[1]G!#REF!</definedName>
    <definedName name="__123Graph_BCurrent" localSheetId="15" hidden="1">[1]G!#REF!</definedName>
    <definedName name="__123Graph_BCurrent" localSheetId="19" hidden="1">[1]G!#REF!</definedName>
    <definedName name="__123Graph_BCurrent" localSheetId="20" hidden="1">[1]G!#REF!</definedName>
    <definedName name="__123Graph_BCurrent" hidden="1">[1]G!#REF!</definedName>
    <definedName name="__FDS_HYPERLINK_TOGGLE_STATE__" hidden="1">"ON"</definedName>
    <definedName name="_Fill" localSheetId="7" hidden="1">#REF!</definedName>
    <definedName name="_Fill" localSheetId="15" hidden="1">#REF!</definedName>
    <definedName name="_Fill" localSheetId="19" hidden="1">#REF!</definedName>
    <definedName name="_Fill" localSheetId="20" hidden="1">#REF!</definedName>
    <definedName name="_Fill" hidden="1">#REF!</definedName>
    <definedName name="_xlnm._FilterDatabase" localSheetId="8" hidden="1">'1-8'!$A$2:$B$39</definedName>
    <definedName name="_xlnm._FilterDatabase" localSheetId="24" hidden="1">'5_1-2'!$A$2:$D$39</definedName>
    <definedName name="_Order1" hidden="1">255</definedName>
    <definedName name="_Order2" hidden="1">255</definedName>
    <definedName name="a">[2]HiddenSettings!$B$4</definedName>
    <definedName name="ar_i_dag">2019</definedName>
    <definedName name="bb" localSheetId="7" hidden="1">{"Riqfin97",#N/A,FALSE,"Tran";"Riqfinpro",#N/A,FALSE,"Tran"}</definedName>
    <definedName name="bb" localSheetId="15" hidden="1">{"Riqfin97",#N/A,FALSE,"Tran";"Riqfinpro",#N/A,FALSE,"Tran"}</definedName>
    <definedName name="bb" localSheetId="19" hidden="1">{"Riqfin97",#N/A,FALSE,"Tran";"Riqfinpro",#N/A,FALSE,"Tran"}</definedName>
    <definedName name="bb" localSheetId="20" hidden="1">{"Riqfin97",#N/A,FALSE,"Tran";"Riqfinpro",#N/A,FALSE,"Tran"}</definedName>
    <definedName name="bb" hidden="1">{"Riqfin97",#N/A,FALSE,"Tran";"Riqfinpro",#N/A,FALSE,"Tran"}</definedName>
    <definedName name="bbb" localSheetId="7" hidden="1">{"Riqfin97",#N/A,FALSE,"Tran";"Riqfinpro",#N/A,FALSE,"Tran"}</definedName>
    <definedName name="bbb" localSheetId="15" hidden="1">{"Riqfin97",#N/A,FALSE,"Tran";"Riqfinpro",#N/A,FALSE,"Tran"}</definedName>
    <definedName name="bbb" localSheetId="19" hidden="1">{"Riqfin97",#N/A,FALSE,"Tran";"Riqfinpro",#N/A,FALSE,"Tran"}</definedName>
    <definedName name="bbb" localSheetId="20" hidden="1">{"Riqfin97",#N/A,FALSE,"Tran";"Riqfinpro",#N/A,FALSE,"Tran"}</definedName>
    <definedName name="bbb" hidden="1">{"Riqfin97",#N/A,FALSE,"Tran";"Riqfinpro",#N/A,FALSE,"Tran"}</definedName>
    <definedName name="BLPH1" hidden="1">'[3]Mthly Data'!$A$3</definedName>
    <definedName name="BLPH2" hidden="1">'[4]Mthly Data'!#REF!</definedName>
    <definedName name="BLPH3" hidden="1">'[4]Mthly Data'!#REF!</definedName>
    <definedName name="blph4" hidden="1">'[4]Mthly Data'!#REF!</definedName>
    <definedName name="Byggvísitala">1%</definedName>
    <definedName name="cc" localSheetId="7" hidden="1">{"Riqfin97",#N/A,FALSE,"Tran";"Riqfinpro",#N/A,FALSE,"Tran"}</definedName>
    <definedName name="cc" localSheetId="15" hidden="1">{"Riqfin97",#N/A,FALSE,"Tran";"Riqfinpro",#N/A,FALSE,"Tran"}</definedName>
    <definedName name="cc" localSheetId="19" hidden="1">{"Riqfin97",#N/A,FALSE,"Tran";"Riqfinpro",#N/A,FALSE,"Tran"}</definedName>
    <definedName name="cc" localSheetId="20" hidden="1">{"Riqfin97",#N/A,FALSE,"Tran";"Riqfinpro",#N/A,FALSE,"Tran"}</definedName>
    <definedName name="cc" hidden="1">{"Riqfin97",#N/A,FALSE,"Tran";"Riqfinpro",#N/A,FALSE,"Tran"}</definedName>
    <definedName name="ccc" localSheetId="7" hidden="1">{"Riqfin97",#N/A,FALSE,"Tran";"Riqfinpro",#N/A,FALSE,"Tran"}</definedName>
    <definedName name="ccc" localSheetId="15" hidden="1">{"Riqfin97",#N/A,FALSE,"Tran";"Riqfinpro",#N/A,FALSE,"Tran"}</definedName>
    <definedName name="ccc" localSheetId="19" hidden="1">{"Riqfin97",#N/A,FALSE,"Tran";"Riqfinpro",#N/A,FALSE,"Tran"}</definedName>
    <definedName name="ccc" localSheetId="20" hidden="1">{"Riqfin97",#N/A,FALSE,"Tran";"Riqfinpro",#N/A,FALSE,"Tran"}</definedName>
    <definedName name="ccc" hidden="1">{"Riqfin97",#N/A,FALSE,"Tran";"Riqfinpro",#N/A,FALSE,"Tran"}</definedName>
    <definedName name="cccc" localSheetId="7" hidden="1">{"Riqfin97",#N/A,FALSE,"Tran";"Riqfinpro",#N/A,FALSE,"Tran"}</definedName>
    <definedName name="cccc" localSheetId="15" hidden="1">{"Riqfin97",#N/A,FALSE,"Tran";"Riqfinpro",#N/A,FALSE,"Tran"}</definedName>
    <definedName name="cccc" localSheetId="19" hidden="1">{"Riqfin97",#N/A,FALSE,"Tran";"Riqfinpro",#N/A,FALSE,"Tran"}</definedName>
    <definedName name="cccc" localSheetId="20" hidden="1">{"Riqfin97",#N/A,FALSE,"Tran";"Riqfinpro",#N/A,FALSE,"Tran"}</definedName>
    <definedName name="cccc" hidden="1">{"Riqfin97",#N/A,FALSE,"Tran";"Riqfinpro",#N/A,FALSE,"Tran"}</definedName>
    <definedName name="ccccc" localSheetId="7" hidden="1">{"Riqfin97",#N/A,FALSE,"Tran";"Riqfinpro",#N/A,FALSE,"Tran"}</definedName>
    <definedName name="ccccc" localSheetId="15" hidden="1">{"Riqfin97",#N/A,FALSE,"Tran";"Riqfinpro",#N/A,FALSE,"Tran"}</definedName>
    <definedName name="ccccc" localSheetId="19" hidden="1">{"Riqfin97",#N/A,FALSE,"Tran";"Riqfinpro",#N/A,FALSE,"Tran"}</definedName>
    <definedName name="ccccc" localSheetId="20" hidden="1">{"Riqfin97",#N/A,FALSE,"Tran";"Riqfinpro",#N/A,FALSE,"Tran"}</definedName>
    <definedName name="ccccc" hidden="1">{"Riqfin97",#N/A,FALSE,"Tran";"Riqfinpro",#N/A,FALSE,"Tran"}</definedName>
    <definedName name="CoherenceInterval">[5]HiddenSettings!$B$4</definedName>
    <definedName name="dd" localSheetId="7" hidden="1">{"Riqfin97",#N/A,FALSE,"Tran";"Riqfinpro",#N/A,FALSE,"Tran"}</definedName>
    <definedName name="dd" localSheetId="15" hidden="1">{"Riqfin97",#N/A,FALSE,"Tran";"Riqfinpro",#N/A,FALSE,"Tran"}</definedName>
    <definedName name="dd" localSheetId="19" hidden="1">{"Riqfin97",#N/A,FALSE,"Tran";"Riqfinpro",#N/A,FALSE,"Tran"}</definedName>
    <definedName name="dd" localSheetId="20" hidden="1">{"Riqfin97",#N/A,FALSE,"Tran";"Riqfinpro",#N/A,FALSE,"Tran"}</definedName>
    <definedName name="dd" hidden="1">{"Riqfin97",#N/A,FALSE,"Tran";"Riqfinpro",#N/A,FALSE,"Tran"}</definedName>
    <definedName name="ddd" localSheetId="7" hidden="1">{"Riqfin97",#N/A,FALSE,"Tran";"Riqfinpro",#N/A,FALSE,"Tran"}</definedName>
    <definedName name="ddd" localSheetId="15" hidden="1">{"Riqfin97",#N/A,FALSE,"Tran";"Riqfinpro",#N/A,FALSE,"Tran"}</definedName>
    <definedName name="ddd" localSheetId="19" hidden="1">{"Riqfin97",#N/A,FALSE,"Tran";"Riqfinpro",#N/A,FALSE,"Tran"}</definedName>
    <definedName name="ddd" localSheetId="20" hidden="1">{"Riqfin97",#N/A,FALSE,"Tran";"Riqfinpro",#N/A,FALSE,"Tran"}</definedName>
    <definedName name="ddd" hidden="1">{"Riqfin97",#N/A,FALSE,"Tran";"Riqfinpro",#N/A,FALSE,"Tran"}</definedName>
    <definedName name="dddd" localSheetId="7" hidden="1">{"Riqfin97",#N/A,FALSE,"Tran";"Riqfinpro",#N/A,FALSE,"Tran"}</definedName>
    <definedName name="dddd" localSheetId="15" hidden="1">{"Riqfin97",#N/A,FALSE,"Tran";"Riqfinpro",#N/A,FALSE,"Tran"}</definedName>
    <definedName name="dddd" localSheetId="19" hidden="1">{"Riqfin97",#N/A,FALSE,"Tran";"Riqfinpro",#N/A,FALSE,"Tran"}</definedName>
    <definedName name="dddd" localSheetId="20" hidden="1">{"Riqfin97",#N/A,FALSE,"Tran";"Riqfinpro",#N/A,FALSE,"Tran"}</definedName>
    <definedName name="dddd" hidden="1">{"Riqfin97",#N/A,FALSE,"Tran";"Riqfinpro",#N/A,FALSE,"Tran"}</definedName>
    <definedName name="ddddd" localSheetId="7" hidden="1">{"Riqfin97",#N/A,FALSE,"Tran";"Riqfinpro",#N/A,FALSE,"Tran"}</definedName>
    <definedName name="ddddd" localSheetId="15" hidden="1">{"Riqfin97",#N/A,FALSE,"Tran";"Riqfinpro",#N/A,FALSE,"Tran"}</definedName>
    <definedName name="ddddd" localSheetId="19" hidden="1">{"Riqfin97",#N/A,FALSE,"Tran";"Riqfinpro",#N/A,FALSE,"Tran"}</definedName>
    <definedName name="ddddd" localSheetId="20" hidden="1">{"Riqfin97",#N/A,FALSE,"Tran";"Riqfinpro",#N/A,FALSE,"Tran"}</definedName>
    <definedName name="ddddd" hidden="1">{"Riqfin97",#N/A,FALSE,"Tran";"Riqfinpro",#N/A,FALSE,"Tran"}</definedName>
    <definedName name="DME_Dirty" hidden="1">"False"</definedName>
    <definedName name="DME_LocalFile" hidden="1">"True"</definedName>
    <definedName name="ee" localSheetId="7" hidden="1">{"Tab1",#N/A,FALSE,"P";"Tab2",#N/A,FALSE,"P"}</definedName>
    <definedName name="ee" localSheetId="15" hidden="1">{"Tab1",#N/A,FALSE,"P";"Tab2",#N/A,FALSE,"P"}</definedName>
    <definedName name="ee" localSheetId="19" hidden="1">{"Tab1",#N/A,FALSE,"P";"Tab2",#N/A,FALSE,"P"}</definedName>
    <definedName name="ee" localSheetId="20" hidden="1">{"Tab1",#N/A,FALSE,"P";"Tab2",#N/A,FALSE,"P"}</definedName>
    <definedName name="ee" hidden="1">{"Tab1",#N/A,FALSE,"P";"Tab2",#N/A,FALSE,"P"}</definedName>
    <definedName name="eee" localSheetId="7" hidden="1">{"Tab1",#N/A,FALSE,"P";"Tab2",#N/A,FALSE,"P"}</definedName>
    <definedName name="eee" localSheetId="15" hidden="1">{"Tab1",#N/A,FALSE,"P";"Tab2",#N/A,FALSE,"P"}</definedName>
    <definedName name="eee" localSheetId="19" hidden="1">{"Tab1",#N/A,FALSE,"P";"Tab2",#N/A,FALSE,"P"}</definedName>
    <definedName name="eee" localSheetId="20" hidden="1">{"Tab1",#N/A,FALSE,"P";"Tab2",#N/A,FALSE,"P"}</definedName>
    <definedName name="eee" hidden="1">{"Tab1",#N/A,FALSE,"P";"Tab2",#N/A,FALSE,"P"}</definedName>
    <definedName name="eeee" localSheetId="7" hidden="1">{"Tab1",#N/A,FALSE,"P";"Tab2",#N/A,FALSE,"P"}</definedName>
    <definedName name="eeee" localSheetId="15" hidden="1">{"Tab1",#N/A,FALSE,"P";"Tab2",#N/A,FALSE,"P"}</definedName>
    <definedName name="eeee" localSheetId="19" hidden="1">{"Tab1",#N/A,FALSE,"P";"Tab2",#N/A,FALSE,"P"}</definedName>
    <definedName name="eeee" localSheetId="20" hidden="1">{"Tab1",#N/A,FALSE,"P";"Tab2",#N/A,FALSE,"P"}</definedName>
    <definedName name="eeee" hidden="1">{"Tab1",#N/A,FALSE,"P";"Tab2",#N/A,FALSE,"P"}</definedName>
    <definedName name="eeeee" localSheetId="7" hidden="1">{"Tab1",#N/A,FALSE,"P";"Tab2",#N/A,FALSE,"P"}</definedName>
    <definedName name="eeeee" localSheetId="15" hidden="1">{"Tab1",#N/A,FALSE,"P";"Tab2",#N/A,FALSE,"P"}</definedName>
    <definedName name="eeeee" localSheetId="19" hidden="1">{"Tab1",#N/A,FALSE,"P";"Tab2",#N/A,FALSE,"P"}</definedName>
    <definedName name="eeeee" localSheetId="20" hidden="1">{"Tab1",#N/A,FALSE,"P";"Tab2",#N/A,FALSE,"P"}</definedName>
    <definedName name="eeeee" hidden="1">{"Tab1",#N/A,FALSE,"P";"Tab2",#N/A,FALSE,"P"}</definedName>
    <definedName name="erere" localSheetId="7" hidden="1">{"Riqfin97",#N/A,FALSE,"Tran";"Riqfinpro",#N/A,FALSE,"Tran"}</definedName>
    <definedName name="erere" localSheetId="15" hidden="1">{"Riqfin97",#N/A,FALSE,"Tran";"Riqfinpro",#N/A,FALSE,"Tran"}</definedName>
    <definedName name="erere" localSheetId="19" hidden="1">{"Riqfin97",#N/A,FALSE,"Tran";"Riqfinpro",#N/A,FALSE,"Tran"}</definedName>
    <definedName name="erere" localSheetId="20" hidden="1">{"Riqfin97",#N/A,FALSE,"Tran";"Riqfinpro",#N/A,FALSE,"Tran"}</definedName>
    <definedName name="erere" hidden="1">{"Riqfin97",#N/A,FALSE,"Tran";"Riqfinpro",#N/A,FALSE,"Tran"}</definedName>
    <definedName name="ererere" localSheetId="7" hidden="1">{"Riqfin97",#N/A,FALSE,"Tran";"Riqfinpro",#N/A,FALSE,"Tran"}</definedName>
    <definedName name="ererere" localSheetId="15" hidden="1">{"Riqfin97",#N/A,FALSE,"Tran";"Riqfinpro",#N/A,FALSE,"Tran"}</definedName>
    <definedName name="ererere" localSheetId="19" hidden="1">{"Riqfin97",#N/A,FALSE,"Tran";"Riqfinpro",#N/A,FALSE,"Tran"}</definedName>
    <definedName name="ererere" localSheetId="20" hidden="1">{"Riqfin97",#N/A,FALSE,"Tran";"Riqfinpro",#N/A,FALSE,"Tran"}</definedName>
    <definedName name="ererere" hidden="1">{"Riqfin97",#N/A,FALSE,"Tran";"Riqfinpro",#N/A,FALSE,"Tran"}</definedName>
    <definedName name="félagsleg_aðstoð">1%</definedName>
    <definedName name="ff" localSheetId="7" hidden="1">{"Tab1",#N/A,FALSE,"P";"Tab2",#N/A,FALSE,"P"}</definedName>
    <definedName name="ff" localSheetId="15" hidden="1">{"Tab1",#N/A,FALSE,"P";"Tab2",#N/A,FALSE,"P"}</definedName>
    <definedName name="ff" localSheetId="19" hidden="1">{"Tab1",#N/A,FALSE,"P";"Tab2",#N/A,FALSE,"P"}</definedName>
    <definedName name="ff" localSheetId="20" hidden="1">{"Tab1",#N/A,FALSE,"P";"Tab2",#N/A,FALSE,"P"}</definedName>
    <definedName name="ff" hidden="1">{"Tab1",#N/A,FALSE,"P";"Tab2",#N/A,FALSE,"P"}</definedName>
    <definedName name="fff" localSheetId="7" hidden="1">{"Tab1",#N/A,FALSE,"P";"Tab2",#N/A,FALSE,"P"}</definedName>
    <definedName name="fff" localSheetId="15" hidden="1">{"Tab1",#N/A,FALSE,"P";"Tab2",#N/A,FALSE,"P"}</definedName>
    <definedName name="fff" localSheetId="19" hidden="1">{"Tab1",#N/A,FALSE,"P";"Tab2",#N/A,FALSE,"P"}</definedName>
    <definedName name="fff" localSheetId="20" hidden="1">{"Tab1",#N/A,FALSE,"P";"Tab2",#N/A,FALSE,"P"}</definedName>
    <definedName name="fff" hidden="1">{"Tab1",#N/A,FALSE,"P";"Tab2",#N/A,FALSE,"P"}</definedName>
    <definedName name="ffff" localSheetId="7" hidden="1">{"Tab1",#N/A,FALSE,"P";"Tab2",#N/A,FALSE,"P"}</definedName>
    <definedName name="ffff" localSheetId="15" hidden="1">{"Tab1",#N/A,FALSE,"P";"Tab2",#N/A,FALSE,"P"}</definedName>
    <definedName name="ffff" localSheetId="19" hidden="1">{"Tab1",#N/A,FALSE,"P";"Tab2",#N/A,FALSE,"P"}</definedName>
    <definedName name="ffff" localSheetId="20" hidden="1">{"Tab1",#N/A,FALSE,"P";"Tab2",#N/A,FALSE,"P"}</definedName>
    <definedName name="ffff" hidden="1">{"Tab1",#N/A,FALSE,"P";"Tab2",#N/A,FALSE,"P"}</definedName>
    <definedName name="fffff" localSheetId="7" hidden="1">{"Tab1",#N/A,FALSE,"P";"Tab2",#N/A,FALSE,"P"}</definedName>
    <definedName name="fffff" localSheetId="15" hidden="1">{"Tab1",#N/A,FALSE,"P";"Tab2",#N/A,FALSE,"P"}</definedName>
    <definedName name="fffff" localSheetId="19" hidden="1">{"Tab1",#N/A,FALSE,"P";"Tab2",#N/A,FALSE,"P"}</definedName>
    <definedName name="fffff" localSheetId="20" hidden="1">{"Tab1",#N/A,FALSE,"P";"Tab2",#N/A,FALSE,"P"}</definedName>
    <definedName name="fffff" hidden="1">{"Tab1",#N/A,FALSE,"P";"Tab2",#N/A,FALSE,"P"}</definedName>
    <definedName name="Financing" localSheetId="7" hidden="1">{"Tab1",#N/A,FALSE,"P";"Tab2",#N/A,FALSE,"P"}</definedName>
    <definedName name="Financing" localSheetId="15" hidden="1">{"Tab1",#N/A,FALSE,"P";"Tab2",#N/A,FALSE,"P"}</definedName>
    <definedName name="Financing" localSheetId="19" hidden="1">{"Tab1",#N/A,FALSE,"P";"Tab2",#N/A,FALSE,"P"}</definedName>
    <definedName name="Financing" localSheetId="20" hidden="1">{"Tab1",#N/A,FALSE,"P";"Tab2",#N/A,FALSE,"P"}</definedName>
    <definedName name="Financing" hidden="1">{"Tab1",#N/A,FALSE,"P";"Tab2",#N/A,FALSE,"P"}</definedName>
    <definedName name="Financing2" localSheetId="7" hidden="1">{"Tab1",#N/A,FALSE,"P";"Tab2",#N/A,FALSE,"P"}</definedName>
    <definedName name="Financing2" localSheetId="15" hidden="1">{"Tab1",#N/A,FALSE,"P";"Tab2",#N/A,FALSE,"P"}</definedName>
    <definedName name="Financing2" localSheetId="19" hidden="1">{"Tab1",#N/A,FALSE,"P";"Tab2",#N/A,FALSE,"P"}</definedName>
    <definedName name="Financing2" localSheetId="20" hidden="1">{"Tab1",#N/A,FALSE,"P";"Tab2",#N/A,FALSE,"P"}</definedName>
    <definedName name="Financing2" hidden="1">{"Tab1",#N/A,FALSE,"P";"Tab2",#N/A,FALSE,"P"}</definedName>
    <definedName name="framhaldsskólanemendur">1%</definedName>
    <definedName name="fæðingarorlof">0%</definedName>
    <definedName name="ggg" localSheetId="7" hidden="1">{"Riqfin97",#N/A,FALSE,"Tran";"Riqfinpro",#N/A,FALSE,"Tran"}</definedName>
    <definedName name="ggg" localSheetId="15" hidden="1">{"Riqfin97",#N/A,FALSE,"Tran";"Riqfinpro",#N/A,FALSE,"Tran"}</definedName>
    <definedName name="ggg" localSheetId="19" hidden="1">{"Riqfin97",#N/A,FALSE,"Tran";"Riqfinpro",#N/A,FALSE,"Tran"}</definedName>
    <definedName name="ggg" localSheetId="20" hidden="1">{"Riqfin97",#N/A,FALSE,"Tran";"Riqfinpro",#N/A,FALSE,"Tran"}</definedName>
    <definedName name="ggg" hidden="1">{"Riqfin97",#N/A,FALSE,"Tran";"Riqfinpro",#N/A,FALSE,"Tran"}</definedName>
    <definedName name="gggg" localSheetId="7" hidden="1">{"Riqfin97",#N/A,FALSE,"Tran";"Riqfinpro",#N/A,FALSE,"Tran"}</definedName>
    <definedName name="gggg" localSheetId="15" hidden="1">{"Riqfin97",#N/A,FALSE,"Tran";"Riqfinpro",#N/A,FALSE,"Tran"}</definedName>
    <definedName name="gggg" localSheetId="19" hidden="1">{"Riqfin97",#N/A,FALSE,"Tran";"Riqfinpro",#N/A,FALSE,"Tran"}</definedName>
    <definedName name="gggg" localSheetId="20" hidden="1">{"Riqfin97",#N/A,FALSE,"Tran";"Riqfinpro",#N/A,FALSE,"Tran"}</definedName>
    <definedName name="gggg" hidden="1">{"Riqfin97",#N/A,FALSE,"Tran";"Riqfinpro",#N/A,FALSE,"Tran"}</definedName>
    <definedName name="ggggg" hidden="1">'[6]J(Priv.Cap)'!#REF!</definedName>
    <definedName name="háskólanemendur">1%</definedName>
    <definedName name="hhh" hidden="1">'[7]J(Priv.Cap)'!#REF!</definedName>
    <definedName name="ht" hidden="1">'[6]J(Priv.Cap)'!#REF!</definedName>
    <definedName name="ii" localSheetId="7" hidden="1">{"Tab1",#N/A,FALSE,"P";"Tab2",#N/A,FALSE,"P"}</definedName>
    <definedName name="ii" localSheetId="15" hidden="1">{"Tab1",#N/A,FALSE,"P";"Tab2",#N/A,FALSE,"P"}</definedName>
    <definedName name="ii" localSheetId="19" hidden="1">{"Tab1",#N/A,FALSE,"P";"Tab2",#N/A,FALSE,"P"}</definedName>
    <definedName name="ii" localSheetId="20" hidden="1">{"Tab1",#N/A,FALSE,"P";"Tab2",#N/A,FALSE,"P"}</definedName>
    <definedName name="ii" hidden="1">{"Tab1",#N/A,FALSE,"P";"Tab2",#N/A,FALSE,"P"}</definedName>
    <definedName name="iii" localSheetId="7" hidden="1">{"Tab1",#N/A,FALSE,"P";"Tab2",#N/A,FALSE,"P"}</definedName>
    <definedName name="iii" localSheetId="15" hidden="1">{"Tab1",#N/A,FALSE,"P";"Tab2",#N/A,FALSE,"P"}</definedName>
    <definedName name="iii" localSheetId="19" hidden="1">{"Tab1",#N/A,FALSE,"P";"Tab2",#N/A,FALSE,"P"}</definedName>
    <definedName name="iii" localSheetId="20" hidden="1">{"Tab1",#N/A,FALSE,"P";"Tab2",#N/A,FALSE,"P"}</definedName>
    <definedName name="iii" hidden="1">{"Tab1",#N/A,FALSE,"P";"Tab2",#N/A,FALSE,"P"}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j" localSheetId="7" hidden="1">{"Riqfin97",#N/A,FALSE,"Tran";"Riqfinpro",#N/A,FALSE,"Tran"}</definedName>
    <definedName name="jj" localSheetId="15" hidden="1">{"Riqfin97",#N/A,FALSE,"Tran";"Riqfinpro",#N/A,FALSE,"Tran"}</definedName>
    <definedName name="jj" localSheetId="19" hidden="1">{"Riqfin97",#N/A,FALSE,"Tran";"Riqfinpro",#N/A,FALSE,"Tran"}</definedName>
    <definedName name="jj" localSheetId="20" hidden="1">{"Riqfin97",#N/A,FALSE,"Tran";"Riqfinpro",#N/A,FALSE,"Tran"}</definedName>
    <definedName name="jj" hidden="1">{"Riqfin97",#N/A,FALSE,"Tran";"Riqfinpro",#N/A,FALSE,"Tran"}</definedName>
    <definedName name="jjj" hidden="1">[8]M!#REF!</definedName>
    <definedName name="jjjj" localSheetId="7" hidden="1">{"Riqfin97",#N/A,FALSE,"Tran";"Riqfinpro",#N/A,FALSE,"Tran"}</definedName>
    <definedName name="jjjj" localSheetId="15" hidden="1">{"Riqfin97",#N/A,FALSE,"Tran";"Riqfinpro",#N/A,FALSE,"Tran"}</definedName>
    <definedName name="jjjj" localSheetId="19" hidden="1">{"Riqfin97",#N/A,FALSE,"Tran";"Riqfinpro",#N/A,FALSE,"Tran"}</definedName>
    <definedName name="jjjj" localSheetId="20" hidden="1">{"Riqfin97",#N/A,FALSE,"Tran";"Riqfinpro",#N/A,FALSE,"Tran"}</definedName>
    <definedName name="jjjj" hidden="1">{"Riqfin97",#N/A,FALSE,"Tran";"Riqfinpro",#N/A,FALSE,"Tran"}</definedName>
    <definedName name="jjjjjj" hidden="1">'[6]J(Priv.Cap)'!#REF!</definedName>
    <definedName name="kkkk" hidden="1">[9]M!#REF!</definedName>
    <definedName name="Laun">1%</definedName>
    <definedName name="LF">CHAR(10)</definedName>
    <definedName name="linda" localSheetId="15" hidden="1">'[6]J(Priv.Cap)'!#REF!</definedName>
    <definedName name="linda" hidden="1">'[6]J(Priv.Cap)'!#REF!</definedName>
    <definedName name="lífeyrir_barna">0%</definedName>
    <definedName name="lífeyrir_örorku">1.5%</definedName>
    <definedName name="ll" localSheetId="7" hidden="1">{"Tab1",#N/A,FALSE,"P";"Tab2",#N/A,FALSE,"P"}</definedName>
    <definedName name="ll" localSheetId="15" hidden="1">{"Tab1",#N/A,FALSE,"P";"Tab2",#N/A,FALSE,"P"}</definedName>
    <definedName name="ll" localSheetId="19" hidden="1">{"Tab1",#N/A,FALSE,"P";"Tab2",#N/A,FALSE,"P"}</definedName>
    <definedName name="ll" localSheetId="20" hidden="1">{"Tab1",#N/A,FALSE,"P";"Tab2",#N/A,FALSE,"P"}</definedName>
    <definedName name="ll" hidden="1">{"Tab1",#N/A,FALSE,"P";"Tab2",#N/A,FALSE,"P"}</definedName>
    <definedName name="lll" localSheetId="7" hidden="1">{"Tab1",#N/A,FALSE,"P";"Tab2",#N/A,FALSE,"P"}</definedName>
    <definedName name="lll" localSheetId="15" hidden="1">{"Tab1",#N/A,FALSE,"P";"Tab2",#N/A,FALSE,"P"}</definedName>
    <definedName name="lll" localSheetId="19" hidden="1">{"Tab1",#N/A,FALSE,"P";"Tab2",#N/A,FALSE,"P"}</definedName>
    <definedName name="lll" localSheetId="20" hidden="1">{"Tab1",#N/A,FALSE,"P";"Tab2",#N/A,FALSE,"P"}</definedName>
    <definedName name="lll" hidden="1">{"Tab1",#N/A,FALSE,"P";"Tab2",#N/A,FALSE,"P"}</definedName>
    <definedName name="lyf">1%</definedName>
    <definedName name="Lyf_S_merking">3%</definedName>
    <definedName name="lækniskostnaður">1%</definedName>
    <definedName name="mmm" localSheetId="7" hidden="1">{"Riqfin97",#N/A,FALSE,"Tran";"Riqfinpro",#N/A,FALSE,"Tran"}</definedName>
    <definedName name="mmm" localSheetId="15" hidden="1">{"Riqfin97",#N/A,FALSE,"Tran";"Riqfinpro",#N/A,FALSE,"Tran"}</definedName>
    <definedName name="mmm" localSheetId="19" hidden="1">{"Riqfin97",#N/A,FALSE,"Tran";"Riqfinpro",#N/A,FALSE,"Tran"}</definedName>
    <definedName name="mmm" localSheetId="20" hidden="1">{"Riqfin97",#N/A,FALSE,"Tran";"Riqfinpro",#N/A,FALSE,"Tran"}</definedName>
    <definedName name="mmm" hidden="1">{"Riqfin97",#N/A,FALSE,"Tran";"Riqfinpro",#N/A,FALSE,"Tran"}</definedName>
    <definedName name="mmmm" localSheetId="7" hidden="1">{"Tab1",#N/A,FALSE,"P";"Tab2",#N/A,FALSE,"P"}</definedName>
    <definedName name="mmmm" localSheetId="15" hidden="1">{"Tab1",#N/A,FALSE,"P";"Tab2",#N/A,FALSE,"P"}</definedName>
    <definedName name="mmmm" localSheetId="19" hidden="1">{"Tab1",#N/A,FALSE,"P";"Tab2",#N/A,FALSE,"P"}</definedName>
    <definedName name="mmmm" localSheetId="20" hidden="1">{"Tab1",#N/A,FALSE,"P";"Tab2",#N/A,FALSE,"P"}</definedName>
    <definedName name="mmmm" hidden="1">{"Tab1",#N/A,FALSE,"P";"Tab2",#N/A,FALSE,"P"}</definedName>
    <definedName name="mmmmm" localSheetId="7" hidden="1">{"Riqfin97",#N/A,FALSE,"Tran";"Riqfinpro",#N/A,FALSE,"Tran"}</definedName>
    <definedName name="mmmmm" localSheetId="15" hidden="1">{"Riqfin97",#N/A,FALSE,"Tran";"Riqfinpro",#N/A,FALSE,"Tran"}</definedName>
    <definedName name="mmmmm" localSheetId="19" hidden="1">{"Riqfin97",#N/A,FALSE,"Tran";"Riqfinpro",#N/A,FALSE,"Tran"}</definedName>
    <definedName name="mmmmm" localSheetId="20" hidden="1">{"Riqfin97",#N/A,FALSE,"Tran";"Riqfinpro",#N/A,FALSE,"Tran"}</definedName>
    <definedName name="mmmmm" hidden="1">{"Riqfin97",#N/A,FALSE,"Tran";"Riqfinpro",#N/A,FALSE,"Tran"}</definedName>
    <definedName name="mmmmmm" localSheetId="7" hidden="1">{"Tab1",#N/A,FALSE,"P";"Tab2",#N/A,FALSE,"P"}</definedName>
    <definedName name="mmmmmm" localSheetId="15" hidden="1">{"Tab1",#N/A,FALSE,"P";"Tab2",#N/A,FALSE,"P"}</definedName>
    <definedName name="mmmmmm" localSheetId="19" hidden="1">{"Tab1",#N/A,FALSE,"P";"Tab2",#N/A,FALSE,"P"}</definedName>
    <definedName name="mmmmmm" localSheetId="20" hidden="1">{"Tab1",#N/A,FALSE,"P";"Tab2",#N/A,FALSE,"P"}</definedName>
    <definedName name="mmmmmm" hidden="1">{"Tab1",#N/A,FALSE,"P";"Tab2",#N/A,FALSE,"P"}</definedName>
    <definedName name="nn" localSheetId="7" hidden="1">{"Riqfin97",#N/A,FALSE,"Tran";"Riqfinpro",#N/A,FALSE,"Tran"}</definedName>
    <definedName name="nn" localSheetId="15" hidden="1">{"Riqfin97",#N/A,FALSE,"Tran";"Riqfinpro",#N/A,FALSE,"Tran"}</definedName>
    <definedName name="nn" localSheetId="19" hidden="1">{"Riqfin97",#N/A,FALSE,"Tran";"Riqfinpro",#N/A,FALSE,"Tran"}</definedName>
    <definedName name="nn" localSheetId="20" hidden="1">{"Riqfin97",#N/A,FALSE,"Tran";"Riqfinpro",#N/A,FALSE,"Tran"}</definedName>
    <definedName name="nn" hidden="1">{"Riqfin97",#N/A,FALSE,"Tran";"Riqfinpro",#N/A,FALSE,"Tran"}</definedName>
    <definedName name="nnn" localSheetId="7" hidden="1">{"Tab1",#N/A,FALSE,"P";"Tab2",#N/A,FALSE,"P"}</definedName>
    <definedName name="nnn" localSheetId="15" hidden="1">{"Tab1",#N/A,FALSE,"P";"Tab2",#N/A,FALSE,"P"}</definedName>
    <definedName name="nnn" localSheetId="19" hidden="1">{"Tab1",#N/A,FALSE,"P";"Tab2",#N/A,FALSE,"P"}</definedName>
    <definedName name="nnn" localSheetId="20" hidden="1">{"Tab1",#N/A,FALSE,"P";"Tab2",#N/A,FALSE,"P"}</definedName>
    <definedName name="nnn" hidden="1">{"Tab1",#N/A,FALSE,"P";"Tab2",#N/A,FALSE,"P"}</definedName>
    <definedName name="nnnn" localSheetId="7" hidden="1">{"Riqfin97",#N/A,FALSE,"Tran";"Riqfinpro",#N/A,FALSE,"Tran"}</definedName>
    <definedName name="nnnn" localSheetId="15" hidden="1">{"Riqfin97",#N/A,FALSE,"Tran";"Riqfinpro",#N/A,FALSE,"Tran"}</definedName>
    <definedName name="nnnn" localSheetId="19" hidden="1">{"Riqfin97",#N/A,FALSE,"Tran";"Riqfinpro",#N/A,FALSE,"Tran"}</definedName>
    <definedName name="nnnn" localSheetId="20" hidden="1">{"Riqfin97",#N/A,FALSE,"Tran";"Riqfinpro",#N/A,FALSE,"Tran"}</definedName>
    <definedName name="nnnn" hidden="1">{"Riqfin97",#N/A,FALSE,"Tran";"Riqfinpro",#N/A,FALSE,"Tran"}</definedName>
    <definedName name="nnnnn" localSheetId="7" hidden="1">{"Tab1",#N/A,FALSE,"P";"Tab2",#N/A,FALSE,"P"}</definedName>
    <definedName name="nnnnn" localSheetId="15" hidden="1">{"Tab1",#N/A,FALSE,"P";"Tab2",#N/A,FALSE,"P"}</definedName>
    <definedName name="nnnnn" localSheetId="19" hidden="1">{"Tab1",#N/A,FALSE,"P";"Tab2",#N/A,FALSE,"P"}</definedName>
    <definedName name="nnnnn" localSheetId="20" hidden="1">{"Tab1",#N/A,FALSE,"P";"Tab2",#N/A,FALSE,"P"}</definedName>
    <definedName name="nnnnn" hidden="1">{"Tab1",#N/A,FALSE,"P";"Tab2",#N/A,FALSE,"P"}</definedName>
    <definedName name="Onnur_gjold">1%</definedName>
    <definedName name="oo" localSheetId="7" hidden="1">{"Riqfin97",#N/A,FALSE,"Tran";"Riqfinpro",#N/A,FALSE,"Tran"}</definedName>
    <definedName name="oo" localSheetId="15" hidden="1">{"Riqfin97",#N/A,FALSE,"Tran";"Riqfinpro",#N/A,FALSE,"Tran"}</definedName>
    <definedName name="oo" localSheetId="19" hidden="1">{"Riqfin97",#N/A,FALSE,"Tran";"Riqfinpro",#N/A,FALSE,"Tran"}</definedName>
    <definedName name="oo" localSheetId="20" hidden="1">{"Riqfin97",#N/A,FALSE,"Tran";"Riqfinpro",#N/A,FALSE,"Tran"}</definedName>
    <definedName name="oo" hidden="1">{"Riqfin97",#N/A,FALSE,"Tran";"Riqfinpro",#N/A,FALSE,"Tran"}</definedName>
    <definedName name="ooo" localSheetId="7" hidden="1">{"Tab1",#N/A,FALSE,"P";"Tab2",#N/A,FALSE,"P"}</definedName>
    <definedName name="ooo" localSheetId="15" hidden="1">{"Tab1",#N/A,FALSE,"P";"Tab2",#N/A,FALSE,"P"}</definedName>
    <definedName name="ooo" localSheetId="19" hidden="1">{"Tab1",#N/A,FALSE,"P";"Tab2",#N/A,FALSE,"P"}</definedName>
    <definedName name="ooo" localSheetId="20" hidden="1">{"Tab1",#N/A,FALSE,"P";"Tab2",#N/A,FALSE,"P"}</definedName>
    <definedName name="ooo" hidden="1">{"Tab1",#N/A,FALSE,"P";"Tab2",#N/A,FALSE,"P"}</definedName>
    <definedName name="oooo" localSheetId="7" hidden="1">{"Riqfin97",#N/A,FALSE,"Tran";"Riqfinpro",#N/A,FALSE,"Tran"}</definedName>
    <definedName name="oooo" localSheetId="15" hidden="1">{"Riqfin97",#N/A,FALSE,"Tran";"Riqfinpro",#N/A,FALSE,"Tran"}</definedName>
    <definedName name="oooo" localSheetId="19" hidden="1">{"Riqfin97",#N/A,FALSE,"Tran";"Riqfinpro",#N/A,FALSE,"Tran"}</definedName>
    <definedName name="oooo" localSheetId="20" hidden="1">{"Riqfin97",#N/A,FALSE,"Tran";"Riqfinpro",#N/A,FALSE,"Tran"}</definedName>
    <definedName name="oooo" hidden="1">{"Riqfin97",#N/A,FALSE,"Tran";"Riqfinpro",#N/A,FALSE,"Tran"}</definedName>
    <definedName name="ór_3" localSheetId="7" hidden="1">#REF!</definedName>
    <definedName name="ór_3" localSheetId="15" hidden="1">#REF!</definedName>
    <definedName name="ór_3" localSheetId="19" hidden="1">#REF!</definedName>
    <definedName name="ór_3" localSheetId="20" hidden="1">#REF!</definedName>
    <definedName name="ór_3" hidden="1">#REF!</definedName>
    <definedName name="p" localSheetId="7" hidden="1">{"Riqfin97",#N/A,FALSE,"Tran";"Riqfinpro",#N/A,FALSE,"Tran"}</definedName>
    <definedName name="p" localSheetId="15" hidden="1">{"Riqfin97",#N/A,FALSE,"Tran";"Riqfinpro",#N/A,FALSE,"Tran"}</definedName>
    <definedName name="p" localSheetId="19" hidden="1">{"Riqfin97",#N/A,FALSE,"Tran";"Riqfinpro",#N/A,FALSE,"Tran"}</definedName>
    <definedName name="p" localSheetId="20" hidden="1">{"Riqfin97",#N/A,FALSE,"Tran";"Riqfinpro",#N/A,FALSE,"Tran"}</definedName>
    <definedName name="p" hidden="1">{"Riqfin97",#N/A,FALSE,"Tran";"Riqfinpro",#N/A,FALSE,"Tran"}</definedName>
    <definedName name="pp" localSheetId="7" hidden="1">{"Riqfin97",#N/A,FALSE,"Tran";"Riqfinpro",#N/A,FALSE,"Tran"}</definedName>
    <definedName name="pp" localSheetId="15" hidden="1">{"Riqfin97",#N/A,FALSE,"Tran";"Riqfinpro",#N/A,FALSE,"Tran"}</definedName>
    <definedName name="pp" localSheetId="19" hidden="1">{"Riqfin97",#N/A,FALSE,"Tran";"Riqfinpro",#N/A,FALSE,"Tran"}</definedName>
    <definedName name="pp" localSheetId="20" hidden="1">{"Riqfin97",#N/A,FALSE,"Tran";"Riqfinpro",#N/A,FALSE,"Tran"}</definedName>
    <definedName name="pp" hidden="1">{"Riqfin97",#N/A,FALSE,"Tran";"Riqfinpro",#N/A,FALSE,"Tran"}</definedName>
    <definedName name="ppp" localSheetId="7" hidden="1">{"Riqfin97",#N/A,FALSE,"Tran";"Riqfinpro",#N/A,FALSE,"Tran"}</definedName>
    <definedName name="ppp" localSheetId="15" hidden="1">{"Riqfin97",#N/A,FALSE,"Tran";"Riqfinpro",#N/A,FALSE,"Tran"}</definedName>
    <definedName name="ppp" localSheetId="19" hidden="1">{"Riqfin97",#N/A,FALSE,"Tran";"Riqfinpro",#N/A,FALSE,"Tran"}</definedName>
    <definedName name="ppp" localSheetId="20" hidden="1">{"Riqfin97",#N/A,FALSE,"Tran";"Riqfinpro",#N/A,FALSE,"Tran"}</definedName>
    <definedName name="ppp" hidden="1">{"Riqfin97",#N/A,FALSE,"Tran";"Riqfinpro",#N/A,FALSE,"Tran"}</definedName>
    <definedName name="prósent_0">0%</definedName>
    <definedName name="prósent_1">1%</definedName>
    <definedName name="prósent_1_5">1.5%</definedName>
    <definedName name="prósent_2">2%</definedName>
    <definedName name="prósent_2_5">2.5%</definedName>
    <definedName name="prósent_3">3%</definedName>
    <definedName name="prósent_4">4%</definedName>
    <definedName name="prósent_5">5%</definedName>
    <definedName name="qq" localSheetId="15" hidden="1">'[7]J(Priv.Cap)'!#REF!</definedName>
    <definedName name="qq" hidden="1">'[7]J(Priv.Cap)'!#REF!</definedName>
    <definedName name="Reglur">[10]Reiknireglur!$A$6:$AJ$116</definedName>
    <definedName name="rr" localSheetId="7" hidden="1">{"Riqfin97",#N/A,FALSE,"Tran";"Riqfinpro",#N/A,FALSE,"Tran"}</definedName>
    <definedName name="rr" localSheetId="15" hidden="1">{"Riqfin97",#N/A,FALSE,"Tran";"Riqfinpro",#N/A,FALSE,"Tran"}</definedName>
    <definedName name="rr" localSheetId="19" hidden="1">{"Riqfin97",#N/A,FALSE,"Tran";"Riqfinpro",#N/A,FALSE,"Tran"}</definedName>
    <definedName name="rr" localSheetId="20" hidden="1">{"Riqfin97",#N/A,FALSE,"Tran";"Riqfinpro",#N/A,FALSE,"Tran"}</definedName>
    <definedName name="rr" hidden="1">{"Riqfin97",#N/A,FALSE,"Tran";"Riqfinpro",#N/A,FALSE,"Tran"}</definedName>
    <definedName name="rrr" localSheetId="7" hidden="1">{"Riqfin97",#N/A,FALSE,"Tran";"Riqfinpro",#N/A,FALSE,"Tran"}</definedName>
    <definedName name="rrr" localSheetId="15" hidden="1">{"Riqfin97",#N/A,FALSE,"Tran";"Riqfinpro",#N/A,FALSE,"Tran"}</definedName>
    <definedName name="rrr" localSheetId="19" hidden="1">{"Riqfin97",#N/A,FALSE,"Tran";"Riqfinpro",#N/A,FALSE,"Tran"}</definedName>
    <definedName name="rrr" localSheetId="20" hidden="1">{"Riqfin97",#N/A,FALSE,"Tran";"Riqfinpro",#N/A,FALSE,"Tran"}</definedName>
    <definedName name="rrr" hidden="1">{"Riqfin97",#N/A,FALSE,"Tran";"Riqfinpro",#N/A,FALSE,"Tran"}</definedName>
    <definedName name="samgöngur_rekstur">0%</definedName>
    <definedName name="sjúkratryggingar_aðrar">1%</definedName>
    <definedName name="Tekjur">1%</definedName>
    <definedName name="ttt" localSheetId="7" hidden="1">{"Tab1",#N/A,FALSE,"P";"Tab2",#N/A,FALSE,"P"}</definedName>
    <definedName name="ttt" localSheetId="15" hidden="1">{"Tab1",#N/A,FALSE,"P";"Tab2",#N/A,FALSE,"P"}</definedName>
    <definedName name="ttt" localSheetId="19" hidden="1">{"Tab1",#N/A,FALSE,"P";"Tab2",#N/A,FALSE,"P"}</definedName>
    <definedName name="ttt" localSheetId="20" hidden="1">{"Tab1",#N/A,FALSE,"P";"Tab2",#N/A,FALSE,"P"}</definedName>
    <definedName name="ttt" hidden="1">{"Tab1",#N/A,FALSE,"P";"Tab2",#N/A,FALSE,"P"}</definedName>
    <definedName name="ttttt" hidden="1">[8]M!#REF!</definedName>
    <definedName name="uu" localSheetId="7" hidden="1">{"Riqfin97",#N/A,FALSE,"Tran";"Riqfinpro",#N/A,FALSE,"Tran"}</definedName>
    <definedName name="uu" localSheetId="15" hidden="1">{"Riqfin97",#N/A,FALSE,"Tran";"Riqfinpro",#N/A,FALSE,"Tran"}</definedName>
    <definedName name="uu" localSheetId="19" hidden="1">{"Riqfin97",#N/A,FALSE,"Tran";"Riqfinpro",#N/A,FALSE,"Tran"}</definedName>
    <definedName name="uu" localSheetId="20" hidden="1">{"Riqfin97",#N/A,FALSE,"Tran";"Riqfinpro",#N/A,FALSE,"Tran"}</definedName>
    <definedName name="uu" hidden="1">{"Riqfin97",#N/A,FALSE,"Tran";"Riqfinpro",#N/A,FALSE,"Tran"}</definedName>
    <definedName name="uuu" localSheetId="7" hidden="1">{"Riqfin97",#N/A,FALSE,"Tran";"Riqfinpro",#N/A,FALSE,"Tran"}</definedName>
    <definedName name="uuu" localSheetId="15" hidden="1">{"Riqfin97",#N/A,FALSE,"Tran";"Riqfinpro",#N/A,FALSE,"Tran"}</definedName>
    <definedName name="uuu" localSheetId="19" hidden="1">{"Riqfin97",#N/A,FALSE,"Tran";"Riqfinpro",#N/A,FALSE,"Tran"}</definedName>
    <definedName name="uuu" localSheetId="20" hidden="1">{"Riqfin97",#N/A,FALSE,"Tran";"Riqfinpro",#N/A,FALSE,"Tran"}</definedName>
    <definedName name="uuu" hidden="1">{"Riqfin97",#N/A,FALSE,"Tran";"Riqfinpro",#N/A,FALSE,"Tran"}</definedName>
    <definedName name="vv" localSheetId="7" hidden="1">{"Tab1",#N/A,FALSE,"P";"Tab2",#N/A,FALSE,"P"}</definedName>
    <definedName name="vv" localSheetId="15" hidden="1">{"Tab1",#N/A,FALSE,"P";"Tab2",#N/A,FALSE,"P"}</definedName>
    <definedName name="vv" localSheetId="19" hidden="1">{"Tab1",#N/A,FALSE,"P";"Tab2",#N/A,FALSE,"P"}</definedName>
    <definedName name="vv" localSheetId="20" hidden="1">{"Tab1",#N/A,FALSE,"P";"Tab2",#N/A,FALSE,"P"}</definedName>
    <definedName name="vv" hidden="1">{"Tab1",#N/A,FALSE,"P";"Tab2",#N/A,FALSE,"P"}</definedName>
    <definedName name="vvv" localSheetId="7" hidden="1">{"Tab1",#N/A,FALSE,"P";"Tab2",#N/A,FALSE,"P"}</definedName>
    <definedName name="vvv" localSheetId="15" hidden="1">{"Tab1",#N/A,FALSE,"P";"Tab2",#N/A,FALSE,"P"}</definedName>
    <definedName name="vvv" localSheetId="19" hidden="1">{"Tab1",#N/A,FALSE,"P";"Tab2",#N/A,FALSE,"P"}</definedName>
    <definedName name="vvv" localSheetId="20" hidden="1">{"Tab1",#N/A,FALSE,"P";"Tab2",#N/A,FALSE,"P"}</definedName>
    <definedName name="vvv" hidden="1">{"Tab1",#N/A,FALSE,"P";"Tab2",#N/A,FALSE,"P"}</definedName>
    <definedName name="wrn.Program." localSheetId="7" hidden="1">{"Tab1",#N/A,FALSE,"P";"Tab2",#N/A,FALSE,"P"}</definedName>
    <definedName name="wrn.Program." localSheetId="15" hidden="1">{"Tab1",#N/A,FALSE,"P";"Tab2",#N/A,FALSE,"P"}</definedName>
    <definedName name="wrn.Program." localSheetId="19" hidden="1">{"Tab1",#N/A,FALSE,"P";"Tab2",#N/A,FALSE,"P"}</definedName>
    <definedName name="wrn.Program." localSheetId="20" hidden="1">{"Tab1",#N/A,FALSE,"P";"Tab2",#N/A,FALSE,"P"}</definedName>
    <definedName name="wrn.Program." hidden="1">{"Tab1",#N/A,FALSE,"P";"Tab2",#N/A,FALSE,"P"}</definedName>
    <definedName name="wrn.Riqfin." localSheetId="7" hidden="1">{"Riqfin97",#N/A,FALSE,"Tran";"Riqfinpro",#N/A,FALSE,"Tran"}</definedName>
    <definedName name="wrn.Riqfin." localSheetId="15" hidden="1">{"Riqfin97",#N/A,FALSE,"Tran";"Riqfinpro",#N/A,FALSE,"Tran"}</definedName>
    <definedName name="wrn.Riqfin." localSheetId="19" hidden="1">{"Riqfin97",#N/A,FALSE,"Tran";"Riqfinpro",#N/A,FALSE,"Tran"}</definedName>
    <definedName name="wrn.Riqfin." localSheetId="20" hidden="1">{"Riqfin97",#N/A,FALSE,"Tran";"Riqfinpro",#N/A,FALSE,"Tran"}</definedName>
    <definedName name="wrn.Riqfin." hidden="1">{"Riqfin97",#N/A,FALSE,"Tran";"Riqfinpro",#N/A,FALSE,"Tran"}</definedName>
    <definedName name="ww" hidden="1">[8]M!#REF!</definedName>
    <definedName name="www" localSheetId="7" hidden="1">{"Riqfin97",#N/A,FALSE,"Tran";"Riqfinpro",#N/A,FALSE,"Tran"}</definedName>
    <definedName name="www" localSheetId="15" hidden="1">{"Riqfin97",#N/A,FALSE,"Tran";"Riqfinpro",#N/A,FALSE,"Tran"}</definedName>
    <definedName name="www" localSheetId="19" hidden="1">{"Riqfin97",#N/A,FALSE,"Tran";"Riqfinpro",#N/A,FALSE,"Tran"}</definedName>
    <definedName name="www" localSheetId="20" hidden="1">{"Riqfin97",#N/A,FALSE,"Tran";"Riqfinpro",#N/A,FALSE,"Tran"}</definedName>
    <definedName name="www" hidden="1">{"Riqfin97",#N/A,FALSE,"Tran";"Riqfinpro",#N/A,FALSE,"Tran"}</definedName>
    <definedName name="xx" localSheetId="7" hidden="1">{"Riqfin97",#N/A,FALSE,"Tran";"Riqfinpro",#N/A,FALSE,"Tran"}</definedName>
    <definedName name="xx" localSheetId="15" hidden="1">{"Riqfin97",#N/A,FALSE,"Tran";"Riqfinpro",#N/A,FALSE,"Tran"}</definedName>
    <definedName name="xx" localSheetId="19" hidden="1">{"Riqfin97",#N/A,FALSE,"Tran";"Riqfinpro",#N/A,FALSE,"Tran"}</definedName>
    <definedName name="xx" localSheetId="20" hidden="1">{"Riqfin97",#N/A,FALSE,"Tran";"Riqfinpro",#N/A,FALSE,"Tran"}</definedName>
    <definedName name="xx" hidden="1">{"Riqfin97",#N/A,FALSE,"Tran";"Riqfinpro",#N/A,FALSE,"Tran"}</definedName>
    <definedName name="xxxx" localSheetId="7" hidden="1">{"Riqfin97",#N/A,FALSE,"Tran";"Riqfinpro",#N/A,FALSE,"Tran"}</definedName>
    <definedName name="xxxx" localSheetId="15" hidden="1">{"Riqfin97",#N/A,FALSE,"Tran";"Riqfinpro",#N/A,FALSE,"Tran"}</definedName>
    <definedName name="xxxx" localSheetId="19" hidden="1">{"Riqfin97",#N/A,FALSE,"Tran";"Riqfinpro",#N/A,FALSE,"Tran"}</definedName>
    <definedName name="xxxx" localSheetId="20" hidden="1">{"Riqfin97",#N/A,FALSE,"Tran";"Riqfinpro",#N/A,FALSE,"Tran"}</definedName>
    <definedName name="xxxx" hidden="1">{"Riqfin97",#N/A,FALSE,"Tran";"Riqfinpro",#N/A,FALSE,"Tran"}</definedName>
    <definedName name="yy" localSheetId="7" hidden="1">{"Tab1",#N/A,FALSE,"P";"Tab2",#N/A,FALSE,"P"}</definedName>
    <definedName name="yy" localSheetId="15" hidden="1">{"Tab1",#N/A,FALSE,"P";"Tab2",#N/A,FALSE,"P"}</definedName>
    <definedName name="yy" localSheetId="19" hidden="1">{"Tab1",#N/A,FALSE,"P";"Tab2",#N/A,FALSE,"P"}</definedName>
    <definedName name="yy" localSheetId="20" hidden="1">{"Tab1",#N/A,FALSE,"P";"Tab2",#N/A,FALSE,"P"}</definedName>
    <definedName name="yy" hidden="1">{"Tab1",#N/A,FALSE,"P";"Tab2",#N/A,FALSE,"P"}</definedName>
    <definedName name="yyy" localSheetId="7" hidden="1">{"Tab1",#N/A,FALSE,"P";"Tab2",#N/A,FALSE,"P"}</definedName>
    <definedName name="yyy" localSheetId="15" hidden="1">{"Tab1",#N/A,FALSE,"P";"Tab2",#N/A,FALSE,"P"}</definedName>
    <definedName name="yyy" localSheetId="19" hidden="1">{"Tab1",#N/A,FALSE,"P";"Tab2",#N/A,FALSE,"P"}</definedName>
    <definedName name="yyy" localSheetId="20" hidden="1">{"Tab1",#N/A,FALSE,"P";"Tab2",#N/A,FALSE,"P"}</definedName>
    <definedName name="yyy" hidden="1">{"Tab1",#N/A,FALSE,"P";"Tab2",#N/A,FALSE,"P"}</definedName>
    <definedName name="yyyy" localSheetId="7" hidden="1">{"Riqfin97",#N/A,FALSE,"Tran";"Riqfinpro",#N/A,FALSE,"Tran"}</definedName>
    <definedName name="yyyy" localSheetId="15" hidden="1">{"Riqfin97",#N/A,FALSE,"Tran";"Riqfinpro",#N/A,FALSE,"Tran"}</definedName>
    <definedName name="yyyy" localSheetId="19" hidden="1">{"Riqfin97",#N/A,FALSE,"Tran";"Riqfinpro",#N/A,FALSE,"Tran"}</definedName>
    <definedName name="yyyy" localSheetId="20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7" hidden="1">#REF!</definedName>
    <definedName name="Z_95224721_0485_11D4_BFD1_00508B5F4DA4_.wvu.Cols" localSheetId="15" hidden="1">#REF!</definedName>
    <definedName name="Z_95224721_0485_11D4_BFD1_00508B5F4DA4_.wvu.Cols" localSheetId="19" hidden="1">#REF!</definedName>
    <definedName name="Z_95224721_0485_11D4_BFD1_00508B5F4DA4_.wvu.Cols" localSheetId="20" hidden="1">#REF!</definedName>
    <definedName name="Z_95224721_0485_11D4_BFD1_00508B5F4DA4_.wvu.Cols" hidden="1">#REF!</definedName>
    <definedName name="zz" localSheetId="7" hidden="1">{"Tab1",#N/A,FALSE,"P";"Tab2",#N/A,FALSE,"P"}</definedName>
    <definedName name="zz" localSheetId="15" hidden="1">{"Tab1",#N/A,FALSE,"P";"Tab2",#N/A,FALSE,"P"}</definedName>
    <definedName name="zz" localSheetId="19" hidden="1">{"Tab1",#N/A,FALSE,"P";"Tab2",#N/A,FALSE,"P"}</definedName>
    <definedName name="zz" localSheetId="20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2" l="1"/>
  <c r="C7" i="25" l="1"/>
  <c r="C6" i="25"/>
  <c r="C5" i="25"/>
  <c r="C4" i="25"/>
  <c r="C3" i="25"/>
  <c r="B7" i="25"/>
  <c r="B6" i="25"/>
  <c r="B5" i="25"/>
  <c r="B4" i="25"/>
  <c r="B3" i="25"/>
  <c r="D5" i="14" l="1"/>
  <c r="D4" i="14"/>
  <c r="D3" i="14"/>
  <c r="D20" i="12" l="1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B10" i="4" l="1"/>
  <c r="B6" i="4"/>
  <c r="B2" i="6" l="1"/>
  <c r="B3" i="6" s="1"/>
  <c r="B4" i="6" s="1"/>
  <c r="B5" i="6" s="1"/>
  <c r="B6" i="6" s="1"/>
  <c r="B7" i="6" s="1"/>
  <c r="B13" i="5" l="1"/>
  <c r="C12" i="5" s="1"/>
  <c r="C1" i="5" l="1"/>
  <c r="C6" i="5"/>
  <c r="C7" i="5"/>
  <c r="C8" i="5"/>
  <c r="C9" i="5"/>
  <c r="C5" i="5"/>
  <c r="C2" i="5"/>
  <c r="C11" i="5"/>
  <c r="C10" i="5"/>
  <c r="C3" i="5"/>
  <c r="C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B1" authorId="0" shapeId="0" xr:uid="{ED88200B-1EEE-4795-8923-3F4B2528AA6B}">
      <text>
        <r>
          <rPr>
            <sz val="8"/>
            <color rgb="FF000000"/>
            <rFont val="Tahoma"/>
            <family val="2"/>
          </rPr>
          <t xml:space="preserve">Niðurstöðurnar byggja á lífskjararannsókn Hagstofu Íslands. Grunneining rannsóknarinnar er heimili fremur en einstaklingar. Úrtak rannsóknarinnar er fengið á þann hátt að einstaklingar eru valdir með slembni úr þjóðskrá og þar með heimilið sem þeir tilheyra. Sá einstaklingur sem er valinn í úrtakið kallast valinn svarandi og veitir hann allar upplýsingar um aðstæður heimilis, sínar eigin og allra annarra heimilismeðlima. Hér er greiningin miðuð við heimili.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M1" authorId="0" shapeId="0" xr:uid="{FC5B55CA-355A-4FE6-94CA-FFE7BA88C6EB}">
      <text>
        <r>
          <rPr>
            <sz val="8"/>
            <color rgb="FF000000"/>
            <rFont val="Tahoma"/>
            <family val="2"/>
          </rPr>
          <t xml:space="preserve">Heildarútgjöld (2+31): 192,2 milljarða króna yfirtaka ríkissjóðs á töpuðum kröfum vegna veðlána Seðlabankans er meðtalin.
</t>
        </r>
      </text>
    </comment>
    <comment ref="U1" authorId="0" shapeId="0" xr:uid="{8AEDCEE5-665E-45F0-9C3C-BE527C1C9569}">
      <text>
        <r>
          <rPr>
            <sz val="8"/>
            <color rgb="FF000000"/>
            <rFont val="Tahoma"/>
            <family val="2"/>
          </rPr>
          <t xml:space="preserve">Færsla ríkissjóðs til A-hluta LSR upp á 105,1 milljarða króna hefur verið gjaldfærð sem fjármagnstilfærsla.
</t>
        </r>
      </text>
    </comment>
    <comment ref="V1" authorId="0" shapeId="0" xr:uid="{976E2602-9E22-41AE-84AE-1614AECA4B34}">
      <text>
        <r>
          <rPr>
            <sz val="8"/>
            <color rgb="FF000000"/>
            <rFont val="Tahoma"/>
            <family val="2"/>
          </rPr>
          <t xml:space="preserve">Fjármagnstilfærsla sveitarfélaga til Brúar lífeyrissjóðs upp á 32 ma.kr. eru meðtaldar.
</t>
        </r>
      </text>
    </comment>
    <comment ref="Z1" authorId="0" shapeId="0" xr:uid="{68A9CC11-1A7B-4CD7-A521-D1783D13152A}">
      <text>
        <r>
          <rPr>
            <sz val="8"/>
            <color rgb="FF000000"/>
            <rFont val="Tahoma"/>
            <family val="2"/>
          </rPr>
          <t xml:space="preserve">Bráðabirgðatölur
</t>
        </r>
      </text>
    </comment>
  </commentList>
</comments>
</file>

<file path=xl/sharedStrings.xml><?xml version="1.0" encoding="utf-8"?>
<sst xmlns="http://schemas.openxmlformats.org/spreadsheetml/2006/main" count="322" uniqueCount="228">
  <si>
    <t>Fjárlög 
2022</t>
  </si>
  <si>
    <t>Tekjusk.
einstakl.</t>
  </si>
  <si>
    <t>Tekjusk. 
lögaðila</t>
  </si>
  <si>
    <t>Fjármagns-
tekjusk.</t>
  </si>
  <si>
    <t>Virðisauka-
skattur</t>
  </si>
  <si>
    <t>Aðrir 
skattar</t>
  </si>
  <si>
    <t>Arður 
&amp; vextir</t>
  </si>
  <si>
    <t>Trygginga-
gjald</t>
  </si>
  <si>
    <t>Aðrar
tekjur</t>
  </si>
  <si>
    <t>Endurmat
2022</t>
  </si>
  <si>
    <t>Tekjubrú 2022</t>
  </si>
  <si>
    <t>Fjármála-
áætlun</t>
  </si>
  <si>
    <t>Tekjusk.
lögaðila</t>
  </si>
  <si>
    <t>Tekjusk.
Einstakl.</t>
  </si>
  <si>
    <t>Sala 
losunarh.</t>
  </si>
  <si>
    <t>Frumvarp
2023</t>
  </si>
  <si>
    <t>Tekjuskattur einstaklinga</t>
  </si>
  <si>
    <t>Tryggingagjöld</t>
  </si>
  <si>
    <t>Tekjuskattur lögaðila</t>
  </si>
  <si>
    <t>Gjöld á ökut. og eldsneyti</t>
  </si>
  <si>
    <t>Aðrir neysluskattar</t>
  </si>
  <si>
    <t>Fjármagnstekjuskattur</t>
  </si>
  <si>
    <t>Áfengis- og tóbaksgjald</t>
  </si>
  <si>
    <t>Launaskattar</t>
  </si>
  <si>
    <t>Aðrir skattar</t>
  </si>
  <si>
    <t>Eignarskattar</t>
  </si>
  <si>
    <t>Bankaskattur</t>
  </si>
  <si>
    <t>Virðisaukaskattur</t>
  </si>
  <si>
    <t>Samsetning skatttekna 2023</t>
  </si>
  <si>
    <t>Tekjubrú 2023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</si>
  <si>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</si>
  <si>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</si>
  <si>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</si>
  <si>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</si>
  <si>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</si>
  <si>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</si>
  <si>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</si>
  <si>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</si>
  <si>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</si>
  <si>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</si>
  <si>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5_1</t>
  </si>
  <si>
    <t>Útgjaldabrú</t>
  </si>
  <si>
    <t>Útgjaldaþróun rammasettra útgjalda</t>
  </si>
  <si>
    <t>Heildargjöld 2022</t>
  </si>
  <si>
    <t>Launa- og 
verðlagsbætur</t>
  </si>
  <si>
    <t>3. Færa þarf til tölur fyrir ofan útgjaldabreytingar handvirkt. Miðað er við að neðri brún rammans sem er utan um tölurnar sé við efri brún súlunnar með útgjaldabreytingunni.</t>
  </si>
  <si>
    <t>Útgjalda-
svigrúm</t>
  </si>
  <si>
    <t>Aðhald</t>
  </si>
  <si>
    <t xml:space="preserve">2. Aðlaga þarf kvarða að tölum með því að hægri smella á y-ás kvarðann og velja Format Axis. Í Axis Options er valið Fixed og skráð inn hámark og lágmark kvarðans. </t>
  </si>
  <si>
    <t>Niðurfellt</t>
  </si>
  <si>
    <t>1. ATH: Mínus tölur eru skráðar í plús. Búið er að setja inn Custom Format þar sem mínus merki bætt fyrir framan fjárhæðina. Með þessu móti birtist mínus í Data Label í grafi.</t>
  </si>
  <si>
    <t>Bundin 
útgjöld</t>
  </si>
  <si>
    <t>Leiðbeiningar:</t>
  </si>
  <si>
    <t>Heildargjöld 2021</t>
  </si>
  <si>
    <t>Skrá tölu í plús</t>
  </si>
  <si>
    <t>Málefnasvið</t>
  </si>
  <si>
    <t>Mennta- og menningarmál</t>
  </si>
  <si>
    <t>Almanna- og réttaröryggi</t>
  </si>
  <si>
    <t>Önnur málefnasvið</t>
  </si>
  <si>
    <t>Samgöngu- og fjarskiptamál</t>
  </si>
  <si>
    <t>Félags-, húsnæðis- og tryggingamál</t>
  </si>
  <si>
    <t>Skatta-, eigna- og fjármálaumsýsla</t>
  </si>
  <si>
    <t>Heilbrigðismál</t>
  </si>
  <si>
    <t>Umhverfismál</t>
  </si>
  <si>
    <t>Nýsköpun, rannsóknir og þekkingargreinar</t>
  </si>
  <si>
    <t>Breytingar eftir samanþjöppuðum málegnasviðum_félagsmál sundurliðuð</t>
  </si>
  <si>
    <t>m.kr.</t>
  </si>
  <si>
    <t>Rammasett útgjöld 2023</t>
  </si>
  <si>
    <t>%</t>
  </si>
  <si>
    <t>Atvinnuleysi er orðið lágt</t>
  </si>
  <si>
    <t>Ábáti af tekjuskattslækkunum</t>
  </si>
  <si>
    <t>Gríðarleg uppsöfnuð kaupmáttaraukning</t>
  </si>
  <si>
    <t>Tekjur af ökutækjum og eldsneyti</t>
  </si>
  <si>
    <t>Fyrirhugaðar breytingar á gjaldtöku af ökutækjum</t>
  </si>
  <si>
    <t>Skuldahorfur ríkissjóðs hafa batnað til muna</t>
  </si>
  <si>
    <t>Félagslegar tilfærslur til heimila sífellt stærri hlutdeild opinberra útgjalda</t>
  </si>
  <si>
    <t>Hagvöxtur árið 2022</t>
  </si>
  <si>
    <t>Hagkerfið nær jafnvægi árið 2023</t>
  </si>
  <si>
    <t>Afkoma ríkissjóðs 2022 og 2023</t>
  </si>
  <si>
    <t>Betri afkoma</t>
  </si>
  <si>
    <t>Tekjur af vörugjaldi</t>
  </si>
  <si>
    <t>Tekjur af bifreiðagjaldi</t>
  </si>
  <si>
    <t>Skuldir ríkissjóð</t>
  </si>
  <si>
    <t>Skuldaframlag</t>
  </si>
  <si>
    <t>Fjárlagafrumvarp fyrir árið 2023</t>
  </si>
  <si>
    <t>11</t>
  </si>
  <si>
    <t>12</t>
  </si>
  <si>
    <t>_date_</t>
  </si>
  <si>
    <t>atvinnuleysi___a_d11</t>
  </si>
  <si>
    <t>Hærri tekjur eftir skatt</t>
  </si>
  <si>
    <t>Lægri vaxtagjöld</t>
  </si>
  <si>
    <t>Ráðstöfunartekjur örorkulífeyrisþega</t>
  </si>
  <si>
    <t>Ráðstöfunartekjur 2022*</t>
  </si>
  <si>
    <t>Sérstök hækkun almannatrygginga í júní</t>
  </si>
  <si>
    <t>Hækkun almannatrygginga næstu áramót</t>
  </si>
  <si>
    <t>Uppfærð viðmið tekjuskatts næstu áramót</t>
  </si>
  <si>
    <t>Ráðstöfunartekjur 2023</t>
  </si>
  <si>
    <t>Vörugjald á ökutæki</t>
  </si>
  <si>
    <t>Vörugjöld af bensíni</t>
  </si>
  <si>
    <t>Olíugjald</t>
  </si>
  <si>
    <t>Kolefnisgjald</t>
  </si>
  <si>
    <t>Bifreiðagjald</t>
  </si>
  <si>
    <t>Kílómetragjald</t>
  </si>
  <si>
    <t>Þungaskattur</t>
  </si>
  <si>
    <t>Heildartekjur</t>
  </si>
  <si>
    <t>Meðalbifreiðagjald</t>
  </si>
  <si>
    <t>Meðalvörugjald</t>
  </si>
  <si>
    <t>Rammsett útgjöld 2023</t>
  </si>
  <si>
    <t>Hlutfall heimila (%)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</si>
  <si>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</si>
  <si>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</si>
  <si>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</si>
  <si>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</si>
  <si>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</si>
  <si>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</si>
  <si>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</si>
  <si>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</si>
  <si>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</si>
  <si>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</si>
  <si>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</si>
  <si>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</si>
  <si>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Ár</t>
  </si>
  <si>
    <t>Aldrei hafa færri búið við þunga byrðji húsnæðiskostnaðar</t>
  </si>
  <si>
    <t>Útflutningur tækni- og hugverkaiðnaður</t>
  </si>
  <si>
    <t>Útflutningsverðmæti, millj.kr.</t>
  </si>
  <si>
    <t>Framleiðsla</t>
  </si>
  <si>
    <t>Þjónusta</t>
  </si>
  <si>
    <t>Finnland</t>
  </si>
  <si>
    <t>Eistland</t>
  </si>
  <si>
    <t>Síle</t>
  </si>
  <si>
    <t>Japan</t>
  </si>
  <si>
    <t>Litháen</t>
  </si>
  <si>
    <t>Tékkland</t>
  </si>
  <si>
    <t>Þýskaland</t>
  </si>
  <si>
    <t>Mexíkó</t>
  </si>
  <si>
    <t>Svíþjóð</t>
  </si>
  <si>
    <t>Slóvakía</t>
  </si>
  <si>
    <t>Belgía</t>
  </si>
  <si>
    <t>Frakkland</t>
  </si>
  <si>
    <t>Bandaríkin</t>
  </si>
  <si>
    <t>Sviss</t>
  </si>
  <si>
    <t>Ítalía</t>
  </si>
  <si>
    <t>S-Kórea</t>
  </si>
  <si>
    <t>Grikkland</t>
  </si>
  <si>
    <t>Lúxemborg</t>
  </si>
  <si>
    <t>Holland</t>
  </si>
  <si>
    <t>Nýja-Sjáland</t>
  </si>
  <si>
    <t>Denmark</t>
  </si>
  <si>
    <t>Kosta Ríka</t>
  </si>
  <si>
    <t>Lettland</t>
  </si>
  <si>
    <t>Austurríki</t>
  </si>
  <si>
    <t>Bretland</t>
  </si>
  <si>
    <t>Tyrkland</t>
  </si>
  <si>
    <t>Kanada</t>
  </si>
  <si>
    <t>Ungverjaland</t>
  </si>
  <si>
    <t>Noregur</t>
  </si>
  <si>
    <t>Spánn</t>
  </si>
  <si>
    <t>Ísland - Spá OECD</t>
  </si>
  <si>
    <t>Ástralía</t>
  </si>
  <si>
    <t>Pólland</t>
  </si>
  <si>
    <t>Slóvenía</t>
  </si>
  <si>
    <t>Írland</t>
  </si>
  <si>
    <t>Ísrael</t>
  </si>
  <si>
    <t>Ísland - Spá Hagstofu</t>
  </si>
  <si>
    <t>Portúgal</t>
  </si>
  <si>
    <t>Kólumbía</t>
  </si>
  <si>
    <t>Land</t>
  </si>
  <si>
    <t>Hagvöxtur</t>
  </si>
  <si>
    <t>Einkaneysla</t>
  </si>
  <si>
    <t>Samneysla</t>
  </si>
  <si>
    <t>Fjármunamyndun</t>
  </si>
  <si>
    <t>Útflutningur</t>
  </si>
  <si>
    <t>Innflutningur</t>
  </si>
  <si>
    <t>Hagvöxtur alls</t>
  </si>
  <si>
    <t>Afkoma ríkissjóðs batnar áfram en aðhaldsstigið verður lægra</t>
  </si>
  <si>
    <t>Aðahaldsstig ríkissjóðs</t>
  </si>
  <si>
    <t>Breyting í hagsveifluleiðréttum frumjöfnuði ríkissjóðs, % af framleiðslugetu</t>
  </si>
  <si>
    <t>Frumjöfnuður</t>
  </si>
  <si>
    <t>Heildarjöfnuður</t>
  </si>
  <si>
    <t>Reikn.
2019</t>
  </si>
  <si>
    <t>Reikn.
2020</t>
  </si>
  <si>
    <t>Brb.
2021</t>
  </si>
  <si>
    <t>Fjárlög
2022</t>
  </si>
  <si>
    <t>Horfur
2022</t>
  </si>
  <si>
    <t>Skuldir skv. skuldareglu</t>
  </si>
  <si>
    <t>Brúttó skuldir</t>
  </si>
  <si>
    <t>Reikn.
2021</t>
  </si>
  <si>
    <t>Meðalbifeiðagjald</t>
  </si>
  <si>
    <t>br.</t>
  </si>
  <si>
    <t>Skuldir ríkissjóðs, h. ás</t>
  </si>
  <si>
    <t>Skuldir ríkissjóðs, v. ás</t>
  </si>
  <si>
    <t>VLF</t>
  </si>
  <si>
    <t>Skuldir ríkissjóður skv. fjármálareglu</t>
  </si>
  <si>
    <t>% af VLF</t>
  </si>
  <si>
    <t>Vaxtagjöld</t>
  </si>
  <si>
    <t>Sala Íslandsbanka</t>
  </si>
  <si>
    <t>Breyting í skuldahlutfalli ríkissjóðs</t>
  </si>
  <si>
    <t>r</t>
  </si>
  <si>
    <t>i</t>
  </si>
  <si>
    <t>g</t>
  </si>
  <si>
    <t>Snjóboltaáhrifin</t>
  </si>
  <si>
    <t>Annað óháð rekstri</t>
  </si>
  <si>
    <t>Vaxtabyrði</t>
  </si>
  <si>
    <t>Vöxtur landsframleiðslu</t>
  </si>
  <si>
    <t>Afgangsliður óháður rekstri</t>
  </si>
  <si>
    <t>Frumvarp til fjárlaga 2023</t>
  </si>
  <si>
    <t>Fjármálaáætlun 2021-2025</t>
  </si>
  <si>
    <t>mánuðir</t>
  </si>
  <si>
    <t>meðaltal frá 2000</t>
  </si>
  <si>
    <t>prósenta</t>
  </si>
  <si>
    <t>&amp;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</si>
  <si>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</si>
  <si>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</si>
  <si>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</si>
  <si>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</si>
  <si>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</si>
  <si>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</si>
  <si>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</si>
  <si>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</si>
  <si>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</si>
  <si>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</si>
  <si>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</si>
  <si>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</si>
  <si>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Innbyrðis hlutdeild</t>
  </si>
  <si>
    <t>27 Félagslegar tilfærslur til heimila</t>
  </si>
  <si>
    <t>9_4</t>
  </si>
  <si>
    <t>Skattbyrði (h.ás)</t>
  </si>
  <si>
    <t>Aukning ráðstöfunartekna (v.ás)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</si>
</sst>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164" formatCode="#,##0.0"/>
    <numFmt numFmtId="165" formatCode="0.0"/>
    <numFmt numFmtId="166" formatCode="#,##0;\-#,##0;\."/>
    <numFmt numFmtId="167" formatCode="0.0%"/>
    <numFmt numFmtId="168" formatCode="\-#,##0"/>
    <numFmt numFmtId="169" formatCode="#,##0.0,"/>
    <numFmt numFmtId="170" formatCode="\-\ \ \ \ "/>
    <numFmt numFmtId="171" formatCode="\-\ \ \ \ \ \ "/>
    <numFmt numFmtId="172" formatCode="_-* #,##0\ _I_S_K_-;\-* #,##0\ _I_S_K_-;_-* &quot;-&quot;\ _I_S_K_-;_-@_-"/>
    <numFmt numFmtId="173" formatCode="_(* #,##0.00_);_(* \(#,##0.00\);_(* &quot;-&quot;??_);_(@_)"/>
    <numFmt numFmtId="174" formatCode="_(* #,##0_);_(* \(#,##0\);_(* &quot;-&quot;??_);_(@_)"/>
    <numFmt numFmtId="175" formatCode="yyyy\-mm\-dd"/>
    <numFmt numFmtId="176" formatCode="_-* #,##0.0\ _k_r_-;\-* #,##0.0\ _k_r_-;_-* &quot;-&quot;?\ _k_r_-;_-@_-"/>
    <numFmt numFmtId="177" formatCode="_-* #,##0.00_-;\-* #,##0.00_-;_-* &quot;-&quot;_-;_-@_-"/>
    <numFmt numFmtId="178" formatCode="_-* #,##0.0_-;\-* #,##0.0_-;_-* &quot;-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FiraGO Light"/>
      <family val="2"/>
    </font>
    <font>
      <sz val="11"/>
      <name val="FiraGO Light"/>
      <family val="2"/>
    </font>
    <font>
      <sz val="11"/>
      <color theme="1"/>
      <name val="Times New Roman"/>
      <family val="1"/>
    </font>
    <font>
      <b/>
      <sz val="11"/>
      <name val="FiraGO Light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FiraGO Light "/>
    </font>
    <font>
      <sz val="11"/>
      <name val="FiraGO Light "/>
    </font>
    <font>
      <sz val="11"/>
      <color rgb="FF000000"/>
      <name val="FiraGO Light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1"/>
      <color rgb="FF000000"/>
      <name val="FiraGO Light"/>
      <family val="2"/>
    </font>
    <font>
      <b/>
      <sz val="11"/>
      <color theme="1"/>
      <name val="FiraGO Light"/>
      <family val="2"/>
    </font>
    <font>
      <b/>
      <i/>
      <sz val="11"/>
      <color theme="1"/>
      <name val="FiraGO Light"/>
      <family val="2"/>
    </font>
    <font>
      <i/>
      <sz val="11"/>
      <color theme="1"/>
      <name val="FiraGO Light"/>
      <family val="2"/>
    </font>
    <font>
      <sz val="11"/>
      <color rgb="FF000000"/>
      <name val="FiraGO SemiBold"/>
      <family val="2"/>
    </font>
    <font>
      <sz val="14"/>
      <color theme="1"/>
      <name val="FiraGO Light"/>
      <family val="2"/>
    </font>
    <font>
      <u/>
      <sz val="11"/>
      <color theme="10"/>
      <name val="FiraG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3" fillId="0" borderId="0" applyNumberFormat="0" applyBorder="0" applyAlignment="0"/>
    <xf numFmtId="0" fontId="13" fillId="0" borderId="0" applyNumberFormat="0" applyBorder="0" applyAlignment="0"/>
    <xf numFmtId="0" fontId="1" fillId="0" borderId="0"/>
  </cellStyleXfs>
  <cellXfs count="121">
    <xf numFmtId="0" fontId="0" fillId="0" borderId="0" xfId="0"/>
    <xf numFmtId="0" fontId="4" fillId="0" borderId="0" xfId="0" applyFont="1"/>
    <xf numFmtId="10" fontId="4" fillId="0" borderId="0" xfId="2" applyNumberFormat="1" applyFont="1"/>
    <xf numFmtId="0" fontId="4" fillId="0" borderId="0" xfId="0" applyFont="1" applyAlignment="1">
      <alignment wrapText="1"/>
    </xf>
    <xf numFmtId="167" fontId="0" fillId="0" borderId="0" xfId="2" applyNumberFormat="1" applyFont="1"/>
    <xf numFmtId="3" fontId="4" fillId="0" borderId="0" xfId="0" applyNumberFormat="1" applyFont="1"/>
    <xf numFmtId="166" fontId="4" fillId="0" borderId="0" xfId="0" applyNumberFormat="1" applyFont="1"/>
    <xf numFmtId="49" fontId="4" fillId="0" borderId="0" xfId="0" applyNumberFormat="1" applyFont="1"/>
    <xf numFmtId="167" fontId="4" fillId="0" borderId="0" xfId="2" applyNumberFormat="1" applyFont="1"/>
    <xf numFmtId="9" fontId="5" fillId="0" borderId="0" xfId="4" applyFont="1"/>
    <xf numFmtId="0" fontId="4" fillId="0" borderId="0" xfId="0" applyFont="1" applyAlignment="1">
      <alignment horizontal="right"/>
    </xf>
    <xf numFmtId="0" fontId="4" fillId="0" borderId="0" xfId="0" quotePrefix="1" applyFont="1"/>
    <xf numFmtId="0" fontId="5" fillId="0" borderId="0" xfId="0" applyFont="1"/>
    <xf numFmtId="0" fontId="5" fillId="0" borderId="0" xfId="3" applyFont="1" applyAlignment="1">
      <alignment wrapText="1"/>
    </xf>
    <xf numFmtId="3" fontId="5" fillId="0" borderId="0" xfId="3" applyNumberFormat="1" applyFont="1"/>
    <xf numFmtId="0" fontId="5" fillId="0" borderId="0" xfId="3" applyFont="1"/>
    <xf numFmtId="165" fontId="5" fillId="0" borderId="0" xfId="3" applyNumberFormat="1" applyFont="1"/>
    <xf numFmtId="164" fontId="5" fillId="0" borderId="0" xfId="3" applyNumberFormat="1" applyFont="1"/>
    <xf numFmtId="3" fontId="5" fillId="0" borderId="0" xfId="0" applyNumberFormat="1" applyFont="1"/>
    <xf numFmtId="168" fontId="4" fillId="0" borderId="0" xfId="0" applyNumberFormat="1" applyFont="1"/>
    <xf numFmtId="164" fontId="4" fillId="0" borderId="0" xfId="0" applyNumberFormat="1" applyFont="1"/>
    <xf numFmtId="169" fontId="4" fillId="0" borderId="0" xfId="0" applyNumberFormat="1" applyFont="1"/>
    <xf numFmtId="165" fontId="4" fillId="0" borderId="0" xfId="0" applyNumberFormat="1" applyFont="1"/>
    <xf numFmtId="0" fontId="7" fillId="0" borderId="0" xfId="0" applyFont="1"/>
    <xf numFmtId="0" fontId="5" fillId="0" borderId="0" xfId="0" applyFont="1" applyAlignment="1">
      <alignment wrapText="1"/>
    </xf>
    <xf numFmtId="172" fontId="6" fillId="0" borderId="0" xfId="8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9" fontId="0" fillId="0" borderId="0" xfId="2" applyFont="1" applyFill="1" applyAlignment="1">
      <alignment horizontal="center"/>
    </xf>
    <xf numFmtId="174" fontId="0" fillId="0" borderId="0" xfId="9" applyNumberFormat="1" applyFont="1" applyFill="1"/>
    <xf numFmtId="167" fontId="0" fillId="0" borderId="0" xfId="2" applyNumberFormat="1" applyFont="1" applyFill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left"/>
    </xf>
    <xf numFmtId="9" fontId="10" fillId="0" borderId="2" xfId="4" applyNumberFormat="1" applyFont="1" applyBorder="1"/>
    <xf numFmtId="167" fontId="10" fillId="0" borderId="0" xfId="4" applyNumberFormat="1" applyFont="1"/>
    <xf numFmtId="0" fontId="11" fillId="0" borderId="0" xfId="6" applyFont="1"/>
    <xf numFmtId="0" fontId="10" fillId="0" borderId="0" xfId="0" applyFont="1" applyAlignment="1">
      <alignment horizontal="right"/>
    </xf>
    <xf numFmtId="0" fontId="4" fillId="0" borderId="0" xfId="0" applyFont="1" applyFill="1"/>
    <xf numFmtId="0" fontId="0" fillId="0" borderId="0" xfId="0" applyFont="1"/>
    <xf numFmtId="41" fontId="4" fillId="0" borderId="0" xfId="1" applyFont="1"/>
    <xf numFmtId="9" fontId="4" fillId="0" borderId="0" xfId="2" applyFont="1"/>
    <xf numFmtId="1" fontId="4" fillId="0" borderId="0" xfId="0" applyNumberFormat="1" applyFont="1"/>
    <xf numFmtId="0" fontId="4" fillId="0" borderId="0" xfId="2" applyNumberFormat="1" applyFont="1"/>
    <xf numFmtId="49" fontId="4" fillId="0" borderId="0" xfId="2" applyNumberFormat="1" applyFont="1"/>
    <xf numFmtId="0" fontId="4" fillId="0" borderId="0" xfId="2" applyNumberFormat="1" applyFont="1" applyAlignment="1">
      <alignment horizontal="left"/>
    </xf>
    <xf numFmtId="41" fontId="4" fillId="0" borderId="0" xfId="2" applyNumberFormat="1" applyFont="1" applyAlignment="1">
      <alignment horizontal="left"/>
    </xf>
    <xf numFmtId="165" fontId="4" fillId="0" borderId="0" xfId="1" applyNumberFormat="1" applyFont="1"/>
    <xf numFmtId="12" fontId="4" fillId="0" borderId="0" xfId="2" applyNumberFormat="1" applyFont="1"/>
    <xf numFmtId="0" fontId="12" fillId="0" borderId="0" xfId="0" applyFont="1" applyAlignment="1">
      <alignment horizontal="left" vertical="center" readingOrder="1"/>
    </xf>
    <xf numFmtId="10" fontId="4" fillId="0" borderId="0" xfId="0" applyNumberFormat="1" applyFont="1"/>
    <xf numFmtId="0" fontId="12" fillId="0" borderId="0" xfId="11" applyFont="1"/>
    <xf numFmtId="0" fontId="15" fillId="0" borderId="0" xfId="11" applyFont="1"/>
    <xf numFmtId="41" fontId="12" fillId="0" borderId="0" xfId="11" applyNumberFormat="1" applyFont="1"/>
    <xf numFmtId="167" fontId="4" fillId="0" borderId="0" xfId="0" applyNumberFormat="1" applyFont="1" applyFill="1"/>
    <xf numFmtId="0" fontId="5" fillId="0" borderId="0" xfId="0" applyFont="1" applyFill="1" applyAlignment="1">
      <alignment wrapText="1"/>
    </xf>
    <xf numFmtId="0" fontId="0" fillId="0" borderId="0" xfId="0" applyFont="1" applyFill="1"/>
    <xf numFmtId="9" fontId="4" fillId="0" borderId="0" xfId="0" applyNumberFormat="1" applyFont="1" applyFill="1"/>
    <xf numFmtId="0" fontId="4" fillId="0" borderId="1" xfId="0" applyFont="1" applyFill="1" applyBorder="1" applyAlignment="1">
      <alignment horizontal="left"/>
    </xf>
    <xf numFmtId="9" fontId="0" fillId="0" borderId="0" xfId="2" applyFont="1" applyFill="1"/>
    <xf numFmtId="167" fontId="0" fillId="0" borderId="0" xfId="2" applyNumberFormat="1" applyFont="1" applyFill="1"/>
    <xf numFmtId="0" fontId="4" fillId="0" borderId="0" xfId="0" applyFont="1" applyFill="1" applyAlignment="1">
      <alignment horizontal="left"/>
    </xf>
    <xf numFmtId="172" fontId="2" fillId="0" borderId="0" xfId="0" applyNumberFormat="1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6" fillId="0" borderId="0" xfId="8" applyNumberFormat="1" applyFont="1" applyFill="1"/>
    <xf numFmtId="0" fontId="4" fillId="0" borderId="0" xfId="0" applyFont="1" applyFill="1" applyAlignment="1">
      <alignment horizontal="center"/>
    </xf>
    <xf numFmtId="172" fontId="4" fillId="0" borderId="0" xfId="8" applyFont="1" applyFill="1"/>
    <xf numFmtId="3" fontId="4" fillId="0" borderId="0" xfId="0" applyNumberFormat="1" applyFont="1" applyFill="1"/>
    <xf numFmtId="3" fontId="4" fillId="0" borderId="0" xfId="2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75" fontId="4" fillId="0" borderId="0" xfId="0" applyNumberFormat="1" applyFont="1"/>
    <xf numFmtId="17" fontId="4" fillId="0" borderId="0" xfId="0" applyNumberFormat="1" applyFont="1"/>
    <xf numFmtId="9" fontId="4" fillId="0" borderId="0" xfId="0" applyNumberFormat="1" applyFont="1"/>
    <xf numFmtId="178" fontId="4" fillId="0" borderId="0" xfId="1" applyNumberFormat="1" applyFont="1"/>
    <xf numFmtId="0" fontId="4" fillId="0" borderId="0" xfId="1" applyNumberFormat="1" applyFont="1"/>
    <xf numFmtId="176" fontId="4" fillId="0" borderId="0" xfId="0" applyNumberFormat="1" applyFont="1"/>
    <xf numFmtId="9" fontId="4" fillId="0" borderId="0" xfId="2" applyFont="1" applyFill="1" applyAlignment="1">
      <alignment horizontal="center"/>
    </xf>
    <xf numFmtId="9" fontId="4" fillId="0" borderId="0" xfId="2" applyFont="1" applyFill="1"/>
    <xf numFmtId="41" fontId="16" fillId="0" borderId="0" xfId="0" applyNumberFormat="1" applyFont="1"/>
    <xf numFmtId="0" fontId="17" fillId="0" borderId="0" xfId="0" applyFont="1"/>
    <xf numFmtId="0" fontId="18" fillId="0" borderId="0" xfId="0" applyFont="1"/>
    <xf numFmtId="0" fontId="4" fillId="0" borderId="0" xfId="1" applyNumberFormat="1" applyFont="1" applyAlignment="1">
      <alignment horizontal="left"/>
    </xf>
    <xf numFmtId="41" fontId="18" fillId="0" borderId="0" xfId="1" applyFont="1" applyAlignment="1">
      <alignment horizontal="left"/>
    </xf>
    <xf numFmtId="9" fontId="18" fillId="0" borderId="0" xfId="2" applyFont="1"/>
    <xf numFmtId="41" fontId="18" fillId="0" borderId="0" xfId="1" applyFont="1"/>
    <xf numFmtId="167" fontId="4" fillId="0" borderId="0" xfId="0" applyNumberFormat="1" applyFont="1"/>
    <xf numFmtId="0" fontId="7" fillId="2" borderId="3" xfId="12" applyFont="1" applyFill="1" applyBorder="1" applyAlignment="1">
      <alignment horizontal="right" wrapText="1"/>
    </xf>
    <xf numFmtId="170" fontId="5" fillId="0" borderId="0" xfId="7" applyNumberFormat="1" applyFont="1"/>
    <xf numFmtId="171" fontId="5" fillId="0" borderId="0" xfId="7" applyNumberFormat="1" applyFont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center"/>
    </xf>
    <xf numFmtId="172" fontId="0" fillId="0" borderId="0" xfId="0" applyNumberFormat="1" applyFont="1" applyFill="1" applyAlignment="1">
      <alignment horizontal="center"/>
    </xf>
    <xf numFmtId="172" fontId="0" fillId="0" borderId="0" xfId="0" applyNumberFormat="1" applyFont="1" applyFill="1"/>
    <xf numFmtId="0" fontId="0" fillId="0" borderId="0" xfId="0" applyFont="1" applyFill="1" applyAlignment="1">
      <alignment horizontal="left"/>
    </xf>
    <xf numFmtId="9" fontId="1" fillId="0" borderId="0" xfId="2" applyFont="1"/>
    <xf numFmtId="0" fontId="19" fillId="0" borderId="0" xfId="0" applyFont="1" applyAlignment="1">
      <alignment horizontal="left" vertical="center" readingOrder="1"/>
    </xf>
    <xf numFmtId="0" fontId="1" fillId="0" borderId="0" xfId="2" applyNumberFormat="1" applyFont="1"/>
    <xf numFmtId="1" fontId="12" fillId="0" borderId="0" xfId="11" applyNumberFormat="1" applyFont="1"/>
    <xf numFmtId="0" fontId="12" fillId="0" borderId="0" xfId="11" applyFont="1" applyAlignment="1">
      <alignment wrapText="1"/>
    </xf>
    <xf numFmtId="0" fontId="12" fillId="0" borderId="0" xfId="10" applyFont="1"/>
    <xf numFmtId="9" fontId="12" fillId="0" borderId="0" xfId="2" applyFont="1"/>
    <xf numFmtId="0" fontId="12" fillId="0" borderId="0" xfId="10" applyFont="1" applyAlignment="1">
      <alignment wrapText="1"/>
    </xf>
    <xf numFmtId="0" fontId="16" fillId="0" borderId="0" xfId="0" applyFont="1" applyFill="1" applyAlignment="1">
      <alignment horizontal="center"/>
    </xf>
    <xf numFmtId="167" fontId="4" fillId="0" borderId="0" xfId="2" applyNumberFormat="1" applyFont="1" applyFill="1"/>
    <xf numFmtId="172" fontId="4" fillId="0" borderId="0" xfId="0" applyNumberFormat="1" applyFont="1" applyFill="1" applyAlignment="1">
      <alignment horizontal="center"/>
    </xf>
    <xf numFmtId="172" fontId="4" fillId="0" borderId="0" xfId="0" applyNumberFormat="1" applyFont="1" applyFill="1"/>
    <xf numFmtId="172" fontId="16" fillId="0" borderId="0" xfId="0" applyNumberFormat="1" applyFont="1" applyFill="1" applyAlignment="1">
      <alignment horizontal="center"/>
    </xf>
    <xf numFmtId="0" fontId="4" fillId="0" borderId="0" xfId="8" applyNumberFormat="1" applyFont="1" applyFill="1"/>
    <xf numFmtId="3" fontId="16" fillId="0" borderId="0" xfId="0" applyNumberFormat="1" applyFont="1" applyFill="1" applyAlignment="1">
      <alignment horizontal="center"/>
    </xf>
    <xf numFmtId="174" fontId="4" fillId="0" borderId="0" xfId="9" applyNumberFormat="1" applyFont="1" applyFill="1"/>
    <xf numFmtId="167" fontId="4" fillId="0" borderId="0" xfId="2" applyNumberFormat="1" applyFont="1" applyFill="1" applyAlignment="1">
      <alignment horizontal="center"/>
    </xf>
    <xf numFmtId="41" fontId="4" fillId="0" borderId="0" xfId="0" applyNumberFormat="1" applyFont="1"/>
    <xf numFmtId="177" fontId="4" fillId="0" borderId="0" xfId="1" applyNumberFormat="1" applyFont="1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165" fontId="0" fillId="0" borderId="0" xfId="0" applyNumberFormat="1"/>
    <xf numFmtId="0" fontId="20" fillId="0" borderId="0" xfId="0" applyFont="1"/>
    <xf numFmtId="0" fontId="21" fillId="0" borderId="0" xfId="5" applyFont="1"/>
  </cellXfs>
  <cellStyles count="13">
    <cellStyle name="Comma [0]" xfId="1" builtinId="6"/>
    <cellStyle name="Comma [0] 2" xfId="8" xr:uid="{8EB61C90-986D-4F19-94E4-CE081B7523D0}"/>
    <cellStyle name="Comma 2" xfId="9" xr:uid="{952196E9-DAFD-401C-B9AE-C2A942BD43F9}"/>
    <cellStyle name="Hyperlink" xfId="5" builtinId="8"/>
    <cellStyle name="Normal" xfId="0" builtinId="0"/>
    <cellStyle name="Normal 17" xfId="3" xr:uid="{A3BC1512-2A76-4A18-A7F8-907F6AC3378A}"/>
    <cellStyle name="Normal 2" xfId="7" xr:uid="{F1EF6EA7-1EEE-43CE-9CA2-5FF22482A17A}"/>
    <cellStyle name="Normal 2 2" xfId="12" xr:uid="{5128BEB3-3500-4E7E-90C6-80B283A4824A}"/>
    <cellStyle name="Normal 3" xfId="6" xr:uid="{A58755A9-5D3F-4568-8311-A77C5284AE61}"/>
    <cellStyle name="Normal 4" xfId="11" xr:uid="{88CC2DE2-9CF2-41EA-8706-C5175F7EF0AD}"/>
    <cellStyle name="Percent" xfId="2" builtinId="5"/>
    <cellStyle name="Percent 2" xfId="4" xr:uid="{7A648CB0-FCBC-47D4-834B-06C3663B6005}"/>
    <cellStyle name="Venjulegt 2" xfId="10" xr:uid="{D13CCA2D-D863-4569-BC7E-6CE0A385BC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14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49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5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Atvinnuleysi er orðið lágt í sögulegu samhengi</a:t>
            </a:r>
          </a:p>
        </c:rich>
      </c:tx>
      <c:layout>
        <c:manualLayout>
          <c:xMode val="edge"/>
          <c:yMode val="edge"/>
          <c:x val="0.13202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79141182051038805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'1-1'!$C$2:$C$20</c:f>
              <c:numCache>
                <c:formatCode>mmm\-yy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'1-1'!$D$2:$D$20</c:f>
              <c:numCache>
                <c:formatCode>0%</c:formatCode>
                <c:ptCount val="19"/>
                <c:pt idx="0">
                  <c:v>0.108387852082965</c:v>
                </c:pt>
                <c:pt idx="1">
                  <c:v>0.104588695909635</c:v>
                </c:pt>
                <c:pt idx="2">
                  <c:v>0.100988153432559</c:v>
                </c:pt>
                <c:pt idx="3">
                  <c:v>9.4177507192274315E-2</c:v>
                </c:pt>
                <c:pt idx="4">
                  <c:v>8.6307459221003302E-2</c:v>
                </c:pt>
                <c:pt idx="5">
                  <c:v>7.6579683466069692E-2</c:v>
                </c:pt>
                <c:pt idx="6">
                  <c:v>6.6389594098938895E-2</c:v>
                </c:pt>
                <c:pt idx="7">
                  <c:v>6.0751743602597399E-2</c:v>
                </c:pt>
                <c:pt idx="8">
                  <c:v>5.5833823572908399E-2</c:v>
                </c:pt>
                <c:pt idx="9">
                  <c:v>5.2510355354475499E-2</c:v>
                </c:pt>
                <c:pt idx="10">
                  <c:v>5.0327024581782599E-2</c:v>
                </c:pt>
                <c:pt idx="11">
                  <c:v>4.9677490743948199E-2</c:v>
                </c:pt>
                <c:pt idx="12">
                  <c:v>4.8855855567559302E-2</c:v>
                </c:pt>
                <c:pt idx="13">
                  <c:v>4.7423996312078803E-2</c:v>
                </c:pt>
                <c:pt idx="14">
                  <c:v>4.46611632998314E-2</c:v>
                </c:pt>
                <c:pt idx="15">
                  <c:v>4.0502905646640601E-2</c:v>
                </c:pt>
                <c:pt idx="16">
                  <c:v>3.7166953144965001E-2</c:v>
                </c:pt>
                <c:pt idx="17">
                  <c:v>3.4957923275423297E-2</c:v>
                </c:pt>
                <c:pt idx="18">
                  <c:v>3.4384896263847102E-2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7-4498-95DF-C539E5173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spPr>
            <a:ln w="1270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'1-1'!$C$2:$C$20</c:f>
              <c:numCache>
                <c:formatCode>mmm\-yy</c:formatCode>
                <c:ptCount val="19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</c:numCache>
            </c:numRef>
          </c:cat>
          <c:val>
            <c:numRef>
              <c:f>'1-1'!$E$2:$E$20</c:f>
              <c:numCache>
                <c:formatCode>0%</c:formatCode>
                <c:ptCount val="19"/>
                <c:pt idx="0">
                  <c:v>3.7999999999999999E-2</c:v>
                </c:pt>
                <c:pt idx="1">
                  <c:v>3.7999999999999999E-2</c:v>
                </c:pt>
                <c:pt idx="2">
                  <c:v>3.7999999999999999E-2</c:v>
                </c:pt>
                <c:pt idx="3">
                  <c:v>3.7999999999999999E-2</c:v>
                </c:pt>
                <c:pt idx="4">
                  <c:v>3.7999999999999999E-2</c:v>
                </c:pt>
                <c:pt idx="5">
                  <c:v>3.7999999999999999E-2</c:v>
                </c:pt>
                <c:pt idx="6">
                  <c:v>3.7999999999999999E-2</c:v>
                </c:pt>
                <c:pt idx="7">
                  <c:v>3.7999999999999999E-2</c:v>
                </c:pt>
                <c:pt idx="8">
                  <c:v>3.7999999999999999E-2</c:v>
                </c:pt>
                <c:pt idx="9">
                  <c:v>3.7999999999999999E-2</c:v>
                </c:pt>
                <c:pt idx="10">
                  <c:v>3.7999999999999999E-2</c:v>
                </c:pt>
                <c:pt idx="11">
                  <c:v>3.7999999999999999E-2</c:v>
                </c:pt>
                <c:pt idx="12">
                  <c:v>3.7999999999999999E-2</c:v>
                </c:pt>
                <c:pt idx="13">
                  <c:v>3.7999999999999999E-2</c:v>
                </c:pt>
                <c:pt idx="14">
                  <c:v>3.7999999999999999E-2</c:v>
                </c:pt>
                <c:pt idx="15">
                  <c:v>3.7999999999999999E-2</c:v>
                </c:pt>
                <c:pt idx="16">
                  <c:v>3.7999999999999999E-2</c:v>
                </c:pt>
                <c:pt idx="17">
                  <c:v>3.7999999999999999E-2</c:v>
                </c:pt>
                <c:pt idx="18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7-4498-95DF-C539E5173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0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Skuldahorfur ríkissjóðs hafa batnað</a:t>
            </a:r>
            <a:r>
              <a:rPr lang="en-GB" baseline="0"/>
              <a:t> til muna</a:t>
            </a:r>
            <a:endParaRPr lang="en-GB"/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6160273193248532E-2"/>
          <c:y val="0.17171296296296296"/>
          <c:w val="0.91328409564048818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'1-10'!$A$2</c:f>
              <c:strCache>
                <c:ptCount val="1"/>
                <c:pt idx="0">
                  <c:v>Frumvarp til fjárlaga 2023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F5-4B3C-A0C4-2EE001B139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5-4B3C-A0C4-2EE001B139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5-4B3C-A0C4-2EE001B139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5-4B3C-A0C4-2EE001B139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F5-4B3C-A0C4-2EE001B139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F5-4B3C-A0C4-2EE001B139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F5-4B3C-A0C4-2EE001B139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F5-4B3C-A0C4-2EE001B139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F5-4B3C-A0C4-2EE001B139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F5-4B3C-A0C4-2EE001B139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F5-4B3C-A0C4-2EE001B139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F5-4B3C-A0C4-2EE001B139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F5-4B3C-A0C4-2EE001B139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'1-10'!$B$1:$O$1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'1-10'!$B$2:$O$2</c:f>
              <c:numCache>
                <c:formatCode>0.0%</c:formatCode>
                <c:ptCount val="14"/>
                <c:pt idx="0">
                  <c:v>0.57608507484085059</c:v>
                </c:pt>
                <c:pt idx="1">
                  <c:v>0.52939560081563319</c:v>
                </c:pt>
                <c:pt idx="2">
                  <c:v>0.55192774610331896</c:v>
                </c:pt>
                <c:pt idx="3">
                  <c:v>0.53570141502203394</c:v>
                </c:pt>
                <c:pt idx="4">
                  <c:v>0.46960783373914378</c:v>
                </c:pt>
                <c:pt idx="5">
                  <c:v>0.40820166449718892</c:v>
                </c:pt>
                <c:pt idx="6">
                  <c:v>0.34004868523977383</c:v>
                </c:pt>
                <c:pt idx="7">
                  <c:v>0.28683866782187006</c:v>
                </c:pt>
                <c:pt idx="8">
                  <c:v>0.22870691728322598</c:v>
                </c:pt>
                <c:pt idx="9">
                  <c:v>0.21788753194014479</c:v>
                </c:pt>
                <c:pt idx="10">
                  <c:v>0.29767086249251312</c:v>
                </c:pt>
                <c:pt idx="11">
                  <c:v>0.33379946371807495</c:v>
                </c:pt>
                <c:pt idx="12">
                  <c:v>0.33400000000000002</c:v>
                </c:pt>
                <c:pt idx="1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F5-4B3C-A0C4-2EE001B139A0}"/>
            </c:ext>
          </c:extLst>
        </c:ser>
        <c:ser>
          <c:idx val="0"/>
          <c:order val="1"/>
          <c:tx>
            <c:strRef>
              <c:f>'1-10'!$A$3</c:f>
              <c:strCache>
                <c:ptCount val="1"/>
                <c:pt idx="0">
                  <c:v>Fjármálaáætlun 2021-2025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F5-4B3C-A0C4-2EE001B139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F5-4B3C-A0C4-2EE001B139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F5-4B3C-A0C4-2EE001B139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F5-4B3C-A0C4-2EE001B139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'1-10'!$B$1:$O$1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'1-10'!$B$3:$O$3</c:f>
              <c:numCache>
                <c:formatCode>0.0%</c:formatCode>
                <c:ptCount val="14"/>
                <c:pt idx="9">
                  <c:v>0.22362703450529225</c:v>
                </c:pt>
                <c:pt idx="10">
                  <c:v>0.34042641677055724</c:v>
                </c:pt>
                <c:pt idx="11">
                  <c:v>0.41664467214630696</c:v>
                </c:pt>
                <c:pt idx="12">
                  <c:v>0.47369361775796165</c:v>
                </c:pt>
                <c:pt idx="13">
                  <c:v>0.50128141383878499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6F5-4B3C-A0C4-2EE001B139A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Af</a:t>
                </a:r>
                <a:r>
                  <a:rPr lang="is-IS" baseline="0"/>
                  <a:t> VLF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0"/>
              <c:y val="9.91935009989422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Félagslegar tilfærslur til heimila sífellt stærri hlutdeild opinberra útgjalda</a:t>
            </a:r>
          </a:p>
        </c:rich>
      </c:tx>
      <c:layout>
        <c:manualLayout>
          <c:xMode val="edge"/>
          <c:yMode val="edge"/>
          <c:x val="0.132020778652668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'1-11'!$C$1:$Z$1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strCache>
            </c:strRef>
          </c:cat>
          <c:val>
            <c:numRef>
              <c:f>'1-11'!$C$2:$Z$2</c:f>
              <c:numCache>
                <c:formatCode>0</c:formatCode>
                <c:ptCount val="24"/>
                <c:pt idx="0">
                  <c:v>13.83</c:v>
                </c:pt>
                <c:pt idx="1">
                  <c:v>12.01</c:v>
                </c:pt>
                <c:pt idx="2">
                  <c:v>12.04</c:v>
                </c:pt>
                <c:pt idx="3">
                  <c:v>11.27</c:v>
                </c:pt>
                <c:pt idx="4">
                  <c:v>13.18</c:v>
                </c:pt>
                <c:pt idx="5">
                  <c:v>14.34</c:v>
                </c:pt>
                <c:pt idx="6">
                  <c:v>14.01</c:v>
                </c:pt>
                <c:pt idx="7">
                  <c:v>13.33</c:v>
                </c:pt>
                <c:pt idx="8">
                  <c:v>12.13</c:v>
                </c:pt>
                <c:pt idx="9">
                  <c:v>12.15</c:v>
                </c:pt>
                <c:pt idx="10">
                  <c:v>8.91</c:v>
                </c:pt>
                <c:pt idx="11">
                  <c:v>14.04</c:v>
                </c:pt>
                <c:pt idx="12">
                  <c:v>14.75</c:v>
                </c:pt>
                <c:pt idx="13">
                  <c:v>15.51</c:v>
                </c:pt>
                <c:pt idx="14">
                  <c:v>15.32</c:v>
                </c:pt>
                <c:pt idx="15">
                  <c:v>14.76</c:v>
                </c:pt>
                <c:pt idx="16">
                  <c:v>14.58</c:v>
                </c:pt>
                <c:pt idx="17">
                  <c:v>14.1</c:v>
                </c:pt>
                <c:pt idx="18">
                  <c:v>12.66</c:v>
                </c:pt>
                <c:pt idx="19">
                  <c:v>14.61</c:v>
                </c:pt>
                <c:pt idx="20">
                  <c:v>15.11</c:v>
                </c:pt>
                <c:pt idx="21">
                  <c:v>16.84</c:v>
                </c:pt>
                <c:pt idx="22">
                  <c:v>19.87</c:v>
                </c:pt>
                <c:pt idx="23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2-44F1-9E4A-BA7E831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Hlutfall af heildarútgjöldum hins opinbera, %</a:t>
                </a:r>
              </a:p>
            </c:rich>
          </c:tx>
          <c:layout>
            <c:manualLayout>
              <c:xMode val="edge"/>
              <c:yMode val="edge"/>
              <c:x val="0.13596434820647418"/>
              <c:y val="0.11509332166812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Útflutningur</a:t>
            </a:r>
            <a:r>
              <a:rPr lang="en-GB" baseline="0"/>
              <a:t> t</a:t>
            </a:r>
            <a:r>
              <a:rPr lang="en-GB"/>
              <a:t>ækni- og hugverkaiðnaðar hefur aukist um 40%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Útflutningsverðmæti</a:t>
            </a:r>
            <a:r>
              <a:rPr lang="en-GB" sz="900" baseline="0">
                <a:latin typeface="FiraGO Light" panose="020B0403050000020004" pitchFamily="34" charset="0"/>
                <a:cs typeface="FiraGO Light" panose="020B0403050000020004" pitchFamily="34" charset="0"/>
              </a:rPr>
              <a:t> </a:t>
            </a: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milljarðar. kr. 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9314918432623573"/>
          <c:w val="0.85566877955266007"/>
          <c:h val="0.583729734747786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'1-12'!$A$3</c:f>
              <c:strCache>
                <c:ptCount val="1"/>
                <c:pt idx="0">
                  <c:v>Framleiðsla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'1-12'!$B$2:$C$2</c:f>
              <c:numCache>
                <c:formatCode>General</c:formatCode>
                <c:ptCount val="2"/>
                <c:pt idx="0">
                  <c:v>2016</c:v>
                </c:pt>
                <c:pt idx="1">
                  <c:v>2021</c:v>
                </c:pt>
              </c:numCache>
            </c:numRef>
          </c:cat>
          <c:val>
            <c:numRef>
              <c:f>'1-12'!$B$3:$C$3</c:f>
              <c:numCache>
                <c:formatCode>_(* #,##0_);_(* \(#,##0\);_(* "-"_);_(@_)</c:formatCode>
                <c:ptCount val="2"/>
                <c:pt idx="0">
                  <c:v>80054.8</c:v>
                </c:pt>
                <c:pt idx="1">
                  <c:v>115125.2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2-4EFF-9C88-15107BEB8DDD}"/>
            </c:ext>
          </c:extLst>
        </c:ser>
        <c:ser>
          <c:idx val="0"/>
          <c:order val="1"/>
          <c:tx>
            <c:strRef>
              <c:f>'1-12'!$A$4</c:f>
              <c:strCache>
                <c:ptCount val="1"/>
                <c:pt idx="0">
                  <c:v>Þjónusta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'1-12'!$B$2:$C$2</c:f>
              <c:numCache>
                <c:formatCode>General</c:formatCode>
                <c:ptCount val="2"/>
                <c:pt idx="0">
                  <c:v>2016</c:v>
                </c:pt>
                <c:pt idx="1">
                  <c:v>2021</c:v>
                </c:pt>
              </c:numCache>
            </c:numRef>
          </c:cat>
          <c:val>
            <c:numRef>
              <c:f>'1-12'!$B$4:$C$4</c:f>
              <c:numCache>
                <c:formatCode>_(* #,##0_);_(* \(#,##0\);_(* "-"_);_(@_)</c:formatCode>
                <c:ptCount val="2"/>
                <c:pt idx="0">
                  <c:v>56420.499999999985</c:v>
                </c:pt>
                <c:pt idx="1">
                  <c:v>77250.5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2-4EFF-9C88-15107BEB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210000"/>
          <c:min val="0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5036095568439796"/>
          <c:w val="0.70683805591478499"/>
          <c:h val="0.12549341300183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Hagvöxtur árið 2022 óvíða meiri innan OECD en</a:t>
            </a:r>
            <a:r>
              <a:rPr lang="is-IS" baseline="0"/>
              <a:t> hér á landi</a:t>
            </a:r>
            <a:endParaRPr lang="is-IS"/>
          </a:p>
        </c:rich>
      </c:tx>
      <c:layout>
        <c:manualLayout>
          <c:xMode val="edge"/>
          <c:yMode val="edge"/>
          <c:x val="7.3648628325547152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9.1083333333333336E-2"/>
          <c:y val="0.14393518518518519"/>
          <c:w val="0.86800393700787404"/>
          <c:h val="0.5046835812190142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C0-4016-B770-4CFEF9D95287}"/>
              </c:ext>
            </c:extLst>
          </c:dPt>
          <c:dPt>
            <c:idx val="36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C0-4016-B770-4CFEF9D95287}"/>
              </c:ext>
            </c:extLst>
          </c:dPt>
          <c:cat>
            <c:strRef>
              <c:f>'2-1'!$A$2:$A$40</c:f>
              <c:strCache>
                <c:ptCount val="39"/>
                <c:pt idx="0">
                  <c:v>Finnland</c:v>
                </c:pt>
                <c:pt idx="1">
                  <c:v>Eistland</c:v>
                </c:pt>
                <c:pt idx="2">
                  <c:v>Síle</c:v>
                </c:pt>
                <c:pt idx="3">
                  <c:v>Japan</c:v>
                </c:pt>
                <c:pt idx="4">
                  <c:v>Litháen</c:v>
                </c:pt>
                <c:pt idx="5">
                  <c:v>Tékkland</c:v>
                </c:pt>
                <c:pt idx="6">
                  <c:v>Þýskaland</c:v>
                </c:pt>
                <c:pt idx="7">
                  <c:v>Mexíkó</c:v>
                </c:pt>
                <c:pt idx="8">
                  <c:v>Svíþjóð</c:v>
                </c:pt>
                <c:pt idx="9">
                  <c:v>Slóvakía</c:v>
                </c:pt>
                <c:pt idx="10">
                  <c:v>Belgía</c:v>
                </c:pt>
                <c:pt idx="11">
                  <c:v>Frakkland</c:v>
                </c:pt>
                <c:pt idx="12">
                  <c:v>Bandaríkin</c:v>
                </c:pt>
                <c:pt idx="13">
                  <c:v>Sviss</c:v>
                </c:pt>
                <c:pt idx="14">
                  <c:v>Ítalía</c:v>
                </c:pt>
                <c:pt idx="15">
                  <c:v>S-Kórea</c:v>
                </c:pt>
                <c:pt idx="16">
                  <c:v>Grikkland</c:v>
                </c:pt>
                <c:pt idx="17">
                  <c:v>Lúxemborg</c:v>
                </c:pt>
                <c:pt idx="18">
                  <c:v>Holland</c:v>
                </c:pt>
                <c:pt idx="19">
                  <c:v>Nýja-Sjáland</c:v>
                </c:pt>
                <c:pt idx="20">
                  <c:v>Denmark</c:v>
                </c:pt>
                <c:pt idx="21">
                  <c:v>Kosta Ríka</c:v>
                </c:pt>
                <c:pt idx="22">
                  <c:v>Lettland</c:v>
                </c:pt>
                <c:pt idx="23">
                  <c:v>Austurríki</c:v>
                </c:pt>
                <c:pt idx="24">
                  <c:v>Bretland</c:v>
                </c:pt>
                <c:pt idx="25">
                  <c:v>Tyrkland</c:v>
                </c:pt>
                <c:pt idx="26">
                  <c:v>Kanada</c:v>
                </c:pt>
                <c:pt idx="27">
                  <c:v>Ungverjaland</c:v>
                </c:pt>
                <c:pt idx="28">
                  <c:v>Noregur</c:v>
                </c:pt>
                <c:pt idx="29">
                  <c:v>Spánn</c:v>
                </c:pt>
                <c:pt idx="30">
                  <c:v>Ísland - Spá OECD</c:v>
                </c:pt>
                <c:pt idx="31">
                  <c:v>Ástralía</c:v>
                </c:pt>
                <c:pt idx="32">
                  <c:v>Pólland</c:v>
                </c:pt>
                <c:pt idx="33">
                  <c:v>Slóvenía</c:v>
                </c:pt>
                <c:pt idx="34">
                  <c:v>Írland</c:v>
                </c:pt>
                <c:pt idx="35">
                  <c:v>Ísrael</c:v>
                </c:pt>
                <c:pt idx="36">
                  <c:v>Ísland - Spá Hagstofu</c:v>
                </c:pt>
                <c:pt idx="37">
                  <c:v>Portúgal</c:v>
                </c:pt>
                <c:pt idx="38">
                  <c:v>Kólumbía</c:v>
                </c:pt>
              </c:strCache>
            </c:strRef>
          </c:cat>
          <c:val>
            <c:numRef>
              <c:f>'2-1'!$B$2:$B$40</c:f>
              <c:numCache>
                <c:formatCode>0.00%</c:formatCode>
                <c:ptCount val="39"/>
                <c:pt idx="0">
                  <c:v>1.0705537498E-2</c:v>
                </c:pt>
                <c:pt idx="1">
                  <c:v>1.3018392234E-2</c:v>
                </c:pt>
                <c:pt idx="2">
                  <c:v>1.3504389316000001E-2</c:v>
                </c:pt>
                <c:pt idx="3">
                  <c:v>1.7044379873000001E-2</c:v>
                </c:pt>
                <c:pt idx="4">
                  <c:v>1.7826753204000002E-2</c:v>
                </c:pt>
                <c:pt idx="5">
                  <c:v>1.8159341007999999E-2</c:v>
                </c:pt>
                <c:pt idx="6">
                  <c:v>1.8663538319999999E-2</c:v>
                </c:pt>
                <c:pt idx="7">
                  <c:v>1.9103431173E-2</c:v>
                </c:pt>
                <c:pt idx="8">
                  <c:v>2.2143864617000002E-2</c:v>
                </c:pt>
                <c:pt idx="9">
                  <c:v>2.2793469308000001E-2</c:v>
                </c:pt>
                <c:pt idx="10">
                  <c:v>2.3608261533E-2</c:v>
                </c:pt>
                <c:pt idx="11">
                  <c:v>2.3618823732999998E-2</c:v>
                </c:pt>
                <c:pt idx="12">
                  <c:v>2.4552269447000001E-2</c:v>
                </c:pt>
                <c:pt idx="13">
                  <c:v>2.5128543303000003E-2</c:v>
                </c:pt>
                <c:pt idx="14">
                  <c:v>2.5277730039000003E-2</c:v>
                </c:pt>
                <c:pt idx="15">
                  <c:v>2.7040123232000002E-2</c:v>
                </c:pt>
                <c:pt idx="16">
                  <c:v>2.7689946277000003E-2</c:v>
                </c:pt>
                <c:pt idx="17">
                  <c:v>2.8800891471000001E-2</c:v>
                </c:pt>
                <c:pt idx="18">
                  <c:v>2.9327662636E-2</c:v>
                </c:pt>
                <c:pt idx="19">
                  <c:v>2.9562772453E-2</c:v>
                </c:pt>
                <c:pt idx="20">
                  <c:v>3.0166804004999999E-2</c:v>
                </c:pt>
                <c:pt idx="21">
                  <c:v>3.1900528834999997E-2</c:v>
                </c:pt>
                <c:pt idx="22">
                  <c:v>3.5344429154000004E-2</c:v>
                </c:pt>
                <c:pt idx="23">
                  <c:v>3.5853252256000001E-2</c:v>
                </c:pt>
                <c:pt idx="24">
                  <c:v>3.6443327397999999E-2</c:v>
                </c:pt>
                <c:pt idx="25">
                  <c:v>3.7222641383999999E-2</c:v>
                </c:pt>
                <c:pt idx="26">
                  <c:v>3.7539727388000002E-2</c:v>
                </c:pt>
                <c:pt idx="27">
                  <c:v>3.9589446945000002E-2</c:v>
                </c:pt>
                <c:pt idx="28">
                  <c:v>3.9992747334000003E-2</c:v>
                </c:pt>
                <c:pt idx="29">
                  <c:v>4.0560159016000005E-2</c:v>
                </c:pt>
                <c:pt idx="30">
                  <c:v>4.1917568647000004E-2</c:v>
                </c:pt>
                <c:pt idx="31">
                  <c:v>4.2300368634999995E-2</c:v>
                </c:pt>
                <c:pt idx="32">
                  <c:v>4.4396901601999994E-2</c:v>
                </c:pt>
                <c:pt idx="33">
                  <c:v>4.6081645623999995E-2</c:v>
                </c:pt>
                <c:pt idx="34">
                  <c:v>4.8317136263E-2</c:v>
                </c:pt>
                <c:pt idx="35">
                  <c:v>4.8353849608000002E-2</c:v>
                </c:pt>
                <c:pt idx="36">
                  <c:v>5.0999999999999997E-2</c:v>
                </c:pt>
                <c:pt idx="37">
                  <c:v>5.4002695187000002E-2</c:v>
                </c:pt>
                <c:pt idx="38">
                  <c:v>6.1384464164000001E-2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0-4016-B770-4CFEF9D9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Hagkerfið nær jafnvægi árið 2023</a:t>
            </a:r>
          </a:p>
          <a:p>
            <a:pPr algn="l">
              <a:defRPr/>
            </a:pPr>
            <a:r>
              <a:rPr lang="is-IS" sz="1000"/>
              <a:t>Framlög undirliða landsframleiðslu til hagvaxtar</a:t>
            </a:r>
          </a:p>
        </c:rich>
      </c:tx>
      <c:layout>
        <c:manualLayout>
          <c:xMode val="edge"/>
          <c:yMode val="edge"/>
          <c:x val="0.1159111472894914"/>
          <c:y val="1.1027121609798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478438876958562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'2-2'!$A$2</c:f>
              <c:strCache>
                <c:ptCount val="1"/>
                <c:pt idx="0">
                  <c:v>Einkaneysla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'2-2'!$B$1:$C$1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'2-2'!$B$2:$C$2</c:f>
              <c:numCache>
                <c:formatCode>0%</c:formatCode>
                <c:ptCount val="2"/>
                <c:pt idx="0">
                  <c:v>2.2230860120364949E-2</c:v>
                </c:pt>
                <c:pt idx="1">
                  <c:v>1.3264884969985928E-2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B-4F29-A720-98E14A9504A7}"/>
            </c:ext>
          </c:extLst>
        </c:ser>
        <c:ser>
          <c:idx val="0"/>
          <c:order val="1"/>
          <c:tx>
            <c:strRef>
              <c:f>'2-2'!$A$3</c:f>
              <c:strCache>
                <c:ptCount val="1"/>
                <c:pt idx="0">
                  <c:v>Samneysla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f>'2-2'!$B$1:$C$1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'2-2'!$B$3:$C$3</c:f>
              <c:numCache>
                <c:formatCode>0%</c:formatCode>
                <c:ptCount val="2"/>
                <c:pt idx="0">
                  <c:v>3.5653805860251823E-3</c:v>
                </c:pt>
                <c:pt idx="1">
                  <c:v>2.9297685038917774E-3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B-4F29-A720-98E14A9504A7}"/>
            </c:ext>
          </c:extLst>
        </c:ser>
        <c:ser>
          <c:idx val="2"/>
          <c:order val="2"/>
          <c:tx>
            <c:strRef>
              <c:f>'2-2'!$A$4</c:f>
              <c:strCache>
                <c:ptCount val="1"/>
                <c:pt idx="0">
                  <c:v>Fjármunamyndun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'2-2'!$B$1:$C$1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'2-2'!$B$4:$C$4</c:f>
              <c:numCache>
                <c:formatCode>0%</c:formatCode>
                <c:ptCount val="2"/>
                <c:pt idx="0">
                  <c:v>1.0515130060275267E-2</c:v>
                </c:pt>
                <c:pt idx="1">
                  <c:v>-6.8705163923017264E-4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B-4F29-A720-98E14A9504A7}"/>
            </c:ext>
          </c:extLst>
        </c:ser>
        <c:ser>
          <c:idx val="3"/>
          <c:order val="3"/>
          <c:tx>
            <c:strRef>
              <c:f>'2-2'!$A$5</c:f>
              <c:strCache>
                <c:ptCount val="1"/>
                <c:pt idx="0">
                  <c:v>Útflutningur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'2-2'!$B$1:$C$1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'2-2'!$B$5:$C$5</c:f>
              <c:numCache>
                <c:formatCode>0%</c:formatCode>
                <c:ptCount val="2"/>
                <c:pt idx="0">
                  <c:v>6.7105627248491423E-2</c:v>
                </c:pt>
                <c:pt idx="1">
                  <c:v>2.7009431732067227E-2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1B-4F29-A720-98E14A9504A7}"/>
            </c:ext>
          </c:extLst>
        </c:ser>
        <c:ser>
          <c:idx val="4"/>
          <c:order val="4"/>
          <c:tx>
            <c:strRef>
              <c:f>'2-2'!$A$6</c:f>
              <c:strCache>
                <c:ptCount val="1"/>
                <c:pt idx="0">
                  <c:v>Innflutningur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numRef>
              <c:f>'2-2'!$B$1:$C$1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'2-2'!$B$6:$C$6</c:f>
              <c:numCache>
                <c:formatCode>0%</c:formatCode>
                <c:ptCount val="2"/>
                <c:pt idx="0">
                  <c:v>-5.7567323672340354E-2</c:v>
                </c:pt>
                <c:pt idx="1">
                  <c:v>-1.6996224766416053E-2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1B-4F29-A720-98E14A950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5"/>
          <c:order val="5"/>
          <c:tx>
            <c:strRef>
              <c:f>'2-2'!$A$7</c:f>
              <c:strCache>
                <c:ptCount val="1"/>
                <c:pt idx="0">
                  <c:v>Hagvöxtur alls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286640726329441E-2"/>
                  <c:y val="-3.8045822748406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B-4F29-A720-98E14A9504A7}"/>
                </c:ext>
              </c:extLst>
            </c:dLbl>
            <c:dLbl>
              <c:idx val="1"/>
              <c:layout>
                <c:manualLayout>
                  <c:x val="-4.4098573281452662E-2"/>
                  <c:y val="-4.150453390735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1B-4F29-A720-98E14A9504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'2-2'!$B$1:$C$1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'2-2'!$B$7:$C$7</c:f>
              <c:numCache>
                <c:formatCode>0%</c:formatCode>
                <c:ptCount val="2"/>
                <c:pt idx="0">
                  <c:v>5.0999999999999997E-2</c:v>
                </c:pt>
                <c:pt idx="1">
                  <c:v>2.7000000000000003E-2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1B-4F29-A720-98E14A950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29751673684925"/>
          <c:y val="0.78414093692833853"/>
          <c:w val="0.84161821720595065"/>
          <c:h val="0.10862196770858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 ríkissjóðs batnar áfram en</a:t>
            </a:r>
            <a:r>
              <a:rPr lang="en-GB" baseline="0"/>
              <a:t> aðhaldsstigið verður lægra</a:t>
            </a:r>
            <a:endParaRPr lang="en-GB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>
                <a:latin typeface="FiraGO Light" panose="020B0403050000020004" pitchFamily="34" charset="0"/>
                <a:cs typeface="FiraGO Light" panose="020B0403050000020004" pitchFamily="34" charset="0"/>
              </a:rPr>
              <a:t>Breyting í hagsveifluleiðréttum</a:t>
            </a:r>
            <a:r>
              <a:rPr lang="en-GB" baseline="0">
                <a:latin typeface="FiraGO Light" panose="020B0403050000020004" pitchFamily="34" charset="0"/>
                <a:cs typeface="FiraGO Light" panose="020B0403050000020004" pitchFamily="34" charset="0"/>
              </a:rPr>
              <a:t> frumjöfnuði ríkissjóðs, % af framleiðslugetu</a:t>
            </a:r>
            <a:endParaRPr lang="en-GB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713502478856808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2D-4C47-823F-E81DCE1DBC0F}"/>
              </c:ext>
            </c:extLst>
          </c:dPt>
          <c:dPt>
            <c:idx val="1"/>
            <c:invertIfNegative val="0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2D-4C47-823F-E81DCE1DBC0F}"/>
              </c:ext>
            </c:extLst>
          </c:dPt>
          <c:dPt>
            <c:idx val="2"/>
            <c:invertIfNegative val="0"/>
            <c:bubble3D val="0"/>
            <c:spPr>
              <a:solidFill>
                <a:srgbClr val="003D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2D-4C47-823F-E81DCE1DBC0F}"/>
              </c:ext>
            </c:extLst>
          </c:dPt>
          <c:dPt>
            <c:idx val="3"/>
            <c:invertIfNegative val="0"/>
            <c:bubble3D val="0"/>
            <c:spPr>
              <a:solidFill>
                <a:srgbClr val="003D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2D-4C47-823F-E81DCE1DBC0F}"/>
              </c:ext>
            </c:extLst>
          </c:dPt>
          <c:cat>
            <c:numRef>
              <c:f>'[11]Cen gov structural balance'!$X$8:$AA$8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'2-3'!$B$3:$E$3</c:f>
              <c:numCache>
                <c:formatCode>0.0%</c:formatCode>
                <c:ptCount val="4"/>
                <c:pt idx="0">
                  <c:v>-1.873782379524901E-2</c:v>
                </c:pt>
                <c:pt idx="1">
                  <c:v>-2.4090647951758689E-2</c:v>
                </c:pt>
                <c:pt idx="2">
                  <c:v>2.5948095736474535E-2</c:v>
                </c:pt>
                <c:pt idx="3">
                  <c:v>1.1818961553400269E-2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D-4C47-823F-E81DCE1D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Afkoma ríkissjóðs batnar um rúmlega 1,5% af VLF milli áranna 2022 og 2023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1149322354123213E-2"/>
          <c:y val="4.8733981781689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3739629345112345"/>
          <c:w val="0.83065907419012075"/>
          <c:h val="0.552427981563280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'3-1'!$B$1</c:f>
              <c:strCache>
                <c:ptCount val="1"/>
                <c:pt idx="0">
                  <c:v>Frumjöfnuður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'3-1'!$A$2:$A$7</c:f>
              <c:strCache>
                <c:ptCount val="6"/>
                <c:pt idx="0">
                  <c:v>Reikn.
2019</c:v>
                </c:pt>
                <c:pt idx="1">
                  <c:v>Reikn.
2020</c:v>
                </c:pt>
                <c:pt idx="2">
                  <c:v>Brb.
2021</c:v>
                </c:pt>
                <c:pt idx="3">
                  <c:v>Fjárlög
2022</c:v>
                </c:pt>
                <c:pt idx="4">
                  <c:v>Horfur
2022</c:v>
                </c:pt>
                <c:pt idx="5">
                  <c:v>Frumvarp
2023</c:v>
                </c:pt>
              </c:strCache>
            </c:strRef>
          </c:cat>
          <c:val>
            <c:numRef>
              <c:f>'3-1'!$B$2:$B$7</c:f>
              <c:numCache>
                <c:formatCode>0.0%</c:formatCode>
                <c:ptCount val="6"/>
                <c:pt idx="0">
                  <c:v>2.8645924754421761E-3</c:v>
                </c:pt>
                <c:pt idx="1">
                  <c:v>-6.2615131789817577E-2</c:v>
                </c:pt>
                <c:pt idx="2">
                  <c:v>-6.4487452988724811E-2</c:v>
                </c:pt>
                <c:pt idx="3">
                  <c:v>-3.6877148558951273E-2</c:v>
                </c:pt>
                <c:pt idx="4">
                  <c:v>-1.7047580812644691E-2</c:v>
                </c:pt>
                <c:pt idx="5">
                  <c:v>-6.5722181240580472E-3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F-4604-9520-38C3C884DF0D}"/>
            </c:ext>
          </c:extLst>
        </c:ser>
        <c:ser>
          <c:idx val="0"/>
          <c:order val="1"/>
          <c:tx>
            <c:strRef>
              <c:f>'3-1'!$C$1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'3-1'!$A$2:$A$7</c:f>
              <c:strCache>
                <c:ptCount val="6"/>
                <c:pt idx="0">
                  <c:v>Reikn.
2019</c:v>
                </c:pt>
                <c:pt idx="1">
                  <c:v>Reikn.
2020</c:v>
                </c:pt>
                <c:pt idx="2">
                  <c:v>Brb.
2021</c:v>
                </c:pt>
                <c:pt idx="3">
                  <c:v>Fjárlög
2022</c:v>
                </c:pt>
                <c:pt idx="4">
                  <c:v>Horfur
2022</c:v>
                </c:pt>
                <c:pt idx="5">
                  <c:v>Frumvarp
2023</c:v>
                </c:pt>
              </c:strCache>
            </c:strRef>
          </c:cat>
          <c:val>
            <c:numRef>
              <c:f>'3-1'!$C$2:$C$7</c:f>
              <c:numCache>
                <c:formatCode>0.0%</c:formatCode>
                <c:ptCount val="6"/>
                <c:pt idx="0">
                  <c:v>-1.3509839322476435E-2</c:v>
                </c:pt>
                <c:pt idx="1">
                  <c:v>-7.947922136401793E-2</c:v>
                </c:pt>
                <c:pt idx="2">
                  <c:v>-8.1038530650284421E-2</c:v>
                </c:pt>
                <c:pt idx="3">
                  <c:v>-5.2268415421392295E-2</c:v>
                </c:pt>
                <c:pt idx="4">
                  <c:v>-3.9148908677302467E-2</c:v>
                </c:pt>
                <c:pt idx="5">
                  <c:v>-2.3043407378321383E-2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F-4604-9520-38C3C884DF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6.0000000000000012E-2"/>
          <c:min val="-0.14000000000000001"/>
        </c:scaling>
        <c:delete val="1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267008146473037"/>
          <c:y val="0.93100009602458234"/>
          <c:w val="0.44545568482140419"/>
          <c:h val="6.8999903975417706E-2"/>
        </c:manualLayout>
      </c:layout>
      <c:overlay val="0"/>
      <c:txPr>
        <a:bodyPr/>
        <a:lstStyle/>
        <a:p>
          <a:pPr>
            <a:defRPr sz="700"/>
          </a:pPr>
          <a:endParaRPr lang="LID4096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Betri afkoma, hagvöxtur og sala eigna dregur úr skuldaaukningu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Skuldir skv. skuldareglu hækka um 65 ma.kr. að nafnvirði milli 2022 og 2023 en lækka lítillega sem hlutfall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3739629345112345"/>
          <c:w val="0.83065907419012075"/>
          <c:h val="0.552427981563280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'3-2'!$B$1</c:f>
              <c:strCache>
                <c:ptCount val="1"/>
                <c:pt idx="0">
                  <c:v>Skuldir skv. skuldareglu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'3-2'!$A$2:$A$7</c:f>
              <c:strCache>
                <c:ptCount val="6"/>
                <c:pt idx="0">
                  <c:v>Reikn.
2019</c:v>
                </c:pt>
                <c:pt idx="1">
                  <c:v>Reikn.
2020</c:v>
                </c:pt>
                <c:pt idx="2">
                  <c:v>Reikn.
2021</c:v>
                </c:pt>
                <c:pt idx="3">
                  <c:v>Fjárlög
2022</c:v>
                </c:pt>
                <c:pt idx="4">
                  <c:v>Horfur
2022</c:v>
                </c:pt>
                <c:pt idx="5">
                  <c:v>Frumvarp
2023</c:v>
                </c:pt>
              </c:strCache>
            </c:strRef>
          </c:cat>
          <c:val>
            <c:numRef>
              <c:f>'3-2'!$B$2:$B$7</c:f>
              <c:numCache>
                <c:formatCode>0%</c:formatCode>
                <c:ptCount val="6"/>
                <c:pt idx="0">
                  <c:v>0.21811396150479831</c:v>
                </c:pt>
                <c:pt idx="1">
                  <c:v>0.29898253541269182</c:v>
                </c:pt>
                <c:pt idx="2">
                  <c:v>0.33389720572310372</c:v>
                </c:pt>
                <c:pt idx="3">
                  <c:v>0.34968592973633245</c:v>
                </c:pt>
                <c:pt idx="4">
                  <c:v>0.33418817110682769</c:v>
                </c:pt>
                <c:pt idx="5">
                  <c:v>0.33036033205440818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A-4380-B12F-C253ADFDF92A}"/>
            </c:ext>
          </c:extLst>
        </c:ser>
        <c:ser>
          <c:idx val="0"/>
          <c:order val="1"/>
          <c:tx>
            <c:strRef>
              <c:f>'3-2'!$C$1</c:f>
              <c:strCache>
                <c:ptCount val="1"/>
                <c:pt idx="0">
                  <c:v>Brúttó skuldir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'3-2'!$A$2:$A$7</c:f>
              <c:strCache>
                <c:ptCount val="6"/>
                <c:pt idx="0">
                  <c:v>Reikn.
2019</c:v>
                </c:pt>
                <c:pt idx="1">
                  <c:v>Reikn.
2020</c:v>
                </c:pt>
                <c:pt idx="2">
                  <c:v>Reikn.
2021</c:v>
                </c:pt>
                <c:pt idx="3">
                  <c:v>Fjárlög
2022</c:v>
                </c:pt>
                <c:pt idx="4">
                  <c:v>Horfur
2022</c:v>
                </c:pt>
                <c:pt idx="5">
                  <c:v>Frumvarp
2023</c:v>
                </c:pt>
              </c:strCache>
            </c:strRef>
          </c:cat>
          <c:val>
            <c:numRef>
              <c:f>'3-2'!$C$2:$C$7</c:f>
              <c:numCache>
                <c:formatCode>0%</c:formatCode>
                <c:ptCount val="6"/>
                <c:pt idx="0">
                  <c:v>0.29746641625746395</c:v>
                </c:pt>
                <c:pt idx="1">
                  <c:v>0.42498632389790425</c:v>
                </c:pt>
                <c:pt idx="2">
                  <c:v>0.45217029008033094</c:v>
                </c:pt>
                <c:pt idx="3">
                  <c:v>0.45129856378943051</c:v>
                </c:pt>
                <c:pt idx="4">
                  <c:v>0.42758521890978946</c:v>
                </c:pt>
                <c:pt idx="5">
                  <c:v>0.41620263852798217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A-4380-B12F-C253ADFDF9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0.60000000000000009"/>
          <c:min val="0"/>
        </c:scaling>
        <c:delete val="1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039053370755829E-2"/>
          <c:y val="0.93100009602458234"/>
          <c:w val="0.82340308189631639"/>
          <c:h val="6.8999903975417706E-2"/>
        </c:manualLayout>
      </c:layout>
      <c:overlay val="0"/>
      <c:txPr>
        <a:bodyPr/>
        <a:lstStyle/>
        <a:p>
          <a:pPr>
            <a:defRPr sz="700"/>
          </a:pPr>
          <a:endParaRPr lang="LID4096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Tekjur áætlaðar 79 ma.kr. meiri en í fjárlögum  </a:t>
            </a:r>
          </a:p>
          <a:p>
            <a:pPr algn="l">
              <a:defRPr sz="11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2022 (ma.kr.)</a:t>
            </a:r>
          </a:p>
        </c:rich>
      </c:tx>
      <c:layout>
        <c:manualLayout>
          <c:xMode val="edge"/>
          <c:yMode val="edge"/>
          <c:x val="6.8716140212203208E-2"/>
          <c:y val="2.53899259996349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3488584197245612E-2"/>
          <c:y val="0.15888972610481106"/>
          <c:w val="0.9738309062718512"/>
          <c:h val="0.6942657349016325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406-4806-BC1F-87A5B5B0A8A3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06-4806-BC1F-87A5B5B0A8A3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06-4806-BC1F-87A5B5B0A8A3}"/>
              </c:ext>
            </c:extLst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06-4806-BC1F-87A5B5B0A8A3}"/>
              </c:ext>
            </c:extLst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06-4806-BC1F-87A5B5B0A8A3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B-5406-4806-BC1F-87A5B5B0A8A3}"/>
              </c:ext>
            </c:extLst>
          </c:dPt>
          <c:dPt>
            <c:idx val="6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D-5406-4806-BC1F-87A5B5B0A8A3}"/>
              </c:ext>
            </c:extLst>
          </c:dPt>
          <c:dPt>
            <c:idx val="7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406-4806-BC1F-87A5B5B0A8A3}"/>
              </c:ext>
            </c:extLst>
          </c:dPt>
          <c:dPt>
            <c:idx val="8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11-5406-4806-BC1F-87A5B5B0A8A3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406-4806-BC1F-87A5B5B0A8A3}"/>
              </c:ext>
            </c:extLst>
          </c:dPt>
          <c:dLbls>
            <c:dLbl>
              <c:idx val="0"/>
              <c:layout>
                <c:manualLayout>
                  <c:x val="2.5740025740025683E-3"/>
                  <c:y val="-8.2593253905105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06-4806-BC1F-87A5B5B0A8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06-4806-BC1F-87A5B5B0A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06-4806-BC1F-87A5B5B0A8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06-4806-BC1F-87A5B5B0A8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06-4806-BC1F-87A5B5B0A8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06-4806-BC1F-87A5B5B0A8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06-4806-BC1F-87A5B5B0A8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06-4806-BC1F-87A5B5B0A8A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06-4806-BC1F-87A5B5B0A8A3}"/>
                </c:ext>
              </c:extLst>
            </c:dLbl>
            <c:dLbl>
              <c:idx val="9"/>
              <c:layout>
                <c:manualLayout>
                  <c:x val="-2.5772454118910813E-3"/>
                  <c:y val="-0.272572124862057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06-4806-BC1F-87A5B5B0A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'4-1'!$A$1:$A$10</c:f>
              <c:strCache>
                <c:ptCount val="10"/>
                <c:pt idx="0">
                  <c:v>Fjárlög 
2022</c:v>
                </c:pt>
                <c:pt idx="1">
                  <c:v>Tekjusk.
einstakl.</c:v>
                </c:pt>
                <c:pt idx="2">
                  <c:v>Tekjusk. 
lögaðila</c:v>
                </c:pt>
                <c:pt idx="3">
                  <c:v>Fjármagns-
tekjusk.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Trygginga-
gjald</c:v>
                </c:pt>
                <c:pt idx="8">
                  <c:v>Aðrar
tekjur</c:v>
                </c:pt>
                <c:pt idx="9">
                  <c:v>Endurmat
2022</c:v>
                </c:pt>
              </c:strCache>
            </c:strRef>
          </c:cat>
          <c:val>
            <c:numRef>
              <c:f>'4-1'!$B$1:$B$10</c:f>
              <c:numCache>
                <c:formatCode>#,##0.0</c:formatCode>
                <c:ptCount val="10"/>
                <c:pt idx="0">
                  <c:v>951.96269477382441</c:v>
                </c:pt>
                <c:pt idx="1">
                  <c:v>951.96269477382441</c:v>
                </c:pt>
                <c:pt idx="2">
                  <c:v>959.16269477382446</c:v>
                </c:pt>
                <c:pt idx="3">
                  <c:v>962.06269477382443</c:v>
                </c:pt>
                <c:pt idx="4">
                  <c:v>978.06269477382443</c:v>
                </c:pt>
                <c:pt idx="5">
                  <c:v>997.46269477382441</c:v>
                </c:pt>
                <c:pt idx="6">
                  <c:v>1002.5434860715994</c:v>
                </c:pt>
                <c:pt idx="7">
                  <c:v>1020.7407519202242</c:v>
                </c:pt>
                <c:pt idx="8">
                  <c:v>1030.5556519202241</c:v>
                </c:pt>
                <c:pt idx="9">
                  <c:v>1030.5556519202241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406-4806-BC1F-87A5B5B0A8A3}"/>
            </c:ext>
          </c:extLst>
        </c:ser>
        <c:ser>
          <c:idx val="1"/>
          <c:order val="1"/>
          <c:spPr>
            <a:solidFill>
              <a:srgbClr val="FDC41B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406-4806-BC1F-87A5B5B0A8A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406-4806-BC1F-87A5B5B0A8A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406-4806-BC1F-87A5B5B0A8A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406-4806-BC1F-87A5B5B0A8A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406-4806-BC1F-87A5B5B0A8A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406-4806-BC1F-87A5B5B0A8A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406-4806-BC1F-87A5B5B0A8A3}"/>
              </c:ext>
            </c:extLst>
          </c:dPt>
          <c:dLbls>
            <c:dLbl>
              <c:idx val="1"/>
              <c:layout>
                <c:manualLayout>
                  <c:x val="0"/>
                  <c:y val="-5.1852217510280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59AB456-FD4C-4D76-85CA-2FDA2CC03F1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5406-4806-BC1F-87A5B5B0A8A3}"/>
                </c:ext>
              </c:extLst>
            </c:dLbl>
            <c:dLbl>
              <c:idx val="2"/>
              <c:layout>
                <c:manualLayout>
                  <c:x val="0"/>
                  <c:y val="-4.00838016948701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CFBFF9C-D232-42AC-9F11-F243479212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5406-4806-BC1F-87A5B5B0A8A3}"/>
                </c:ext>
              </c:extLst>
            </c:dLbl>
            <c:dLbl>
              <c:idx val="3"/>
              <c:layout>
                <c:manualLayout>
                  <c:x val="0"/>
                  <c:y val="-6.6727960160744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9466A6-4666-437C-AB13-235B8678D9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406-4806-BC1F-87A5B5B0A8A3}"/>
                </c:ext>
              </c:extLst>
            </c:dLbl>
            <c:dLbl>
              <c:idx val="4"/>
              <c:layout>
                <c:manualLayout>
                  <c:x val="0"/>
                  <c:y val="-7.52208222075141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9E6E5D2-0E5F-490E-8544-4FD2199DC0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5406-4806-BC1F-87A5B5B0A8A3}"/>
                </c:ext>
              </c:extLst>
            </c:dLbl>
            <c:dLbl>
              <c:idx val="5"/>
              <c:layout>
                <c:manualLayout>
                  <c:x val="0"/>
                  <c:y val="-3.80563099064879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0BECB75-521C-4A71-B2BF-34CF5EBF93D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5406-4806-BC1F-87A5B5B0A8A3}"/>
                </c:ext>
              </c:extLst>
            </c:dLbl>
            <c:dLbl>
              <c:idx val="6"/>
              <c:layout>
                <c:manualLayout>
                  <c:x val="0"/>
                  <c:y val="-6.80747499166984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FBAC535-0B23-4158-A3A5-4A08239D35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5406-4806-BC1F-87A5B5B0A8A3}"/>
                </c:ext>
              </c:extLst>
            </c:dLbl>
            <c:dLbl>
              <c:idx val="7"/>
              <c:layout>
                <c:manualLayout>
                  <c:x val="2.5740025740025739E-3"/>
                  <c:y val="-5.0735034785302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5D43DB95-978E-4067-8D61-166C66FF09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5406-4806-BC1F-87A5B5B0A8A3}"/>
                </c:ext>
              </c:extLst>
            </c:dLbl>
            <c:dLbl>
              <c:idx val="8"/>
              <c:layout>
                <c:manualLayout>
                  <c:x val="0"/>
                  <c:y val="-3.04000358537711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06D546BB-C01D-4D78-9370-80B509DF287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5406-4806-BC1F-87A5B5B0A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'4-1'!$A$1:$A$10</c:f>
              <c:strCache>
                <c:ptCount val="10"/>
                <c:pt idx="0">
                  <c:v>Fjárlög 
2022</c:v>
                </c:pt>
                <c:pt idx="1">
                  <c:v>Tekjusk.
einstakl.</c:v>
                </c:pt>
                <c:pt idx="2">
                  <c:v>Tekjusk. 
lögaðila</c:v>
                </c:pt>
                <c:pt idx="3">
                  <c:v>Fjármagns-
tekjusk.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Trygginga-
gjald</c:v>
                </c:pt>
                <c:pt idx="8">
                  <c:v>Aðrar
tekjur</c:v>
                </c:pt>
                <c:pt idx="9">
                  <c:v>Endurmat
2022</c:v>
                </c:pt>
              </c:strCache>
            </c:strRef>
          </c:cat>
          <c:val>
            <c:numRef>
              <c:f>'4-1'!$C$1:$C$10</c:f>
              <c:numCache>
                <c:formatCode>0.0</c:formatCode>
                <c:ptCount val="10"/>
                <c:pt idx="1">
                  <c:v>7.2</c:v>
                </c:pt>
                <c:pt idx="2">
                  <c:v>2.9</c:v>
                </c:pt>
                <c:pt idx="3">
                  <c:v>16</c:v>
                </c:pt>
                <c:pt idx="4">
                  <c:v>19.399999999999999</c:v>
                </c:pt>
                <c:pt idx="5">
                  <c:v>5.0807912977749998</c:v>
                </c:pt>
                <c:pt idx="6">
                  <c:v>18.19726584862476</c:v>
                </c:pt>
                <c:pt idx="7">
                  <c:v>11.009</c:v>
                </c:pt>
                <c:pt idx="8">
                  <c:v>1.1940999999999995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406-4806-BC1F-87A5B5B0A8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9504128"/>
        <c:axId val="249505664"/>
      </c:barChart>
      <c:catAx>
        <c:axId val="249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LID4096"/>
          </a:p>
        </c:txPr>
        <c:crossAx val="249505664"/>
        <c:crosses val="autoZero"/>
        <c:auto val="1"/>
        <c:lblAlgn val="ctr"/>
        <c:lblOffset val="100"/>
        <c:tickLblSkip val="1"/>
        <c:noMultiLvlLbl val="0"/>
      </c:catAx>
      <c:valAx>
        <c:axId val="249505664"/>
        <c:scaling>
          <c:orientation val="minMax"/>
        </c:scaling>
        <c:delete val="1"/>
        <c:axPos val="l"/>
        <c:majorGridlines>
          <c:spPr>
            <a:ln>
              <a:solidFill>
                <a:srgbClr val="868686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95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Meðalvörugjald á nýja fólksbíla hækkar vegna fyrirhugðra breytinga 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endParaRPr lang="is-IS" sz="300"/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50">
                <a:latin typeface="FiraGO Light" panose="020B0403050000020004" pitchFamily="34" charset="0"/>
                <a:cs typeface="FiraGO Light" panose="020B0403050000020004" pitchFamily="34" charset="0"/>
              </a:rPr>
              <a:t>Tekjur af vörugjaldi á fólksbíla á hvern</a:t>
            </a:r>
            <a:r>
              <a:rPr lang="is-IS" sz="950" baseline="0">
                <a:latin typeface="FiraGO Light" panose="020B0403050000020004" pitchFamily="34" charset="0"/>
                <a:cs typeface="FiraGO Light" panose="020B0403050000020004" pitchFamily="34" charset="0"/>
              </a:rPr>
              <a:t> nýskráðan fólksbíl (þús.kr.)</a:t>
            </a:r>
            <a:endParaRPr lang="is-IS" sz="95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286832298136646"/>
          <c:w val="0.85566877955266007"/>
          <c:h val="0.56759282263630084"/>
        </c:manualLayout>
      </c:layout>
      <c:lineChart>
        <c:grouping val="standard"/>
        <c:varyColors val="0"/>
        <c:ser>
          <c:idx val="1"/>
          <c:order val="0"/>
          <c:tx>
            <c:strRef>
              <c:f>'4-2'!$B$1</c:f>
              <c:strCache>
                <c:ptCount val="1"/>
                <c:pt idx="0">
                  <c:v>Meðalvörugjald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359612724757955E-2"/>
                  <c:y val="3.2768354293261595E-2"/>
                </c:manualLayout>
              </c:layout>
              <c:tx>
                <c:rich>
                  <a:bodyPr/>
                  <a:lstStyle/>
                  <a:p>
                    <a:fld id="{237348A8-EE41-4F98-820E-05317C0514FB}" type="VALUE">
                      <a:rPr lang="en-US"/>
                      <a:pPr/>
                      <a:t>[VALUE]</a:t>
                    </a:fld>
                    <a:r>
                      <a:rPr lang="en-US"/>
                      <a:t>þús.kr.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7A-4B85-B53D-14756476F3C7}"/>
                </c:ext>
              </c:extLst>
            </c:dLbl>
            <c:dLbl>
              <c:idx val="13"/>
              <c:layout>
                <c:manualLayout>
                  <c:x val="-3.0455635491606715E-2"/>
                  <c:y val="-5.4340924775707386E-2"/>
                </c:manualLayout>
              </c:layout>
              <c:tx>
                <c:rich>
                  <a:bodyPr/>
                  <a:lstStyle/>
                  <a:p>
                    <a:fld id="{427953DB-B5F5-4681-9B4F-6FF421FED724}" type="VALUE">
                      <a:rPr lang="en-US"/>
                      <a:pPr/>
                      <a:t>[VALUE]</a:t>
                    </a:fld>
                    <a:r>
                      <a:rPr lang="en-US"/>
                      <a:t>þús.kr.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7A-4B85-B53D-14756476F3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'4-2'!$A$2:$A$15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'4-2'!$B$2:$B$15</c:f>
              <c:numCache>
                <c:formatCode>_(* #,##0_);_(* \(#,##0\);_(* "-"_);_(@_)</c:formatCode>
                <c:ptCount val="14"/>
                <c:pt idx="0">
                  <c:v>642.0051308194719</c:v>
                </c:pt>
                <c:pt idx="1">
                  <c:v>673.18592925395092</c:v>
                </c:pt>
                <c:pt idx="2">
                  <c:v>629.39449683271732</c:v>
                </c:pt>
                <c:pt idx="3">
                  <c:v>605.50836108057683</c:v>
                </c:pt>
                <c:pt idx="4">
                  <c:v>537.5309845847529</c:v>
                </c:pt>
                <c:pt idx="5">
                  <c:v>516.3989444459728</c:v>
                </c:pt>
                <c:pt idx="6">
                  <c:v>400.84787747700204</c:v>
                </c:pt>
                <c:pt idx="7">
                  <c:v>403.35081651826403</c:v>
                </c:pt>
                <c:pt idx="8">
                  <c:v>426.78938746514052</c:v>
                </c:pt>
                <c:pt idx="9">
                  <c:v>444.45597874440966</c:v>
                </c:pt>
                <c:pt idx="10">
                  <c:v>405.70868161706494</c:v>
                </c:pt>
                <c:pt idx="11">
                  <c:v>208.82349722443178</c:v>
                </c:pt>
                <c:pt idx="12">
                  <c:v>210.60849728174665</c:v>
                </c:pt>
                <c:pt idx="13">
                  <c:v>288.30069970221865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A-4B85-B53D-14756476F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Ábati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af tekjuskattslækkunum: Einstaklingur með 400 þúsund krónur í mánaðarlaun árið 2019 ef laun hans fylgdu verðlagsþróun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- skattbyrði og aukning ráðstöfunartekna á ársgrundvelli</a:t>
            </a:r>
            <a:r>
              <a:rPr lang="is-IS" sz="800" baseline="30000">
                <a:latin typeface="FiraGO Light" panose="020B0403050000020004" pitchFamily="34" charset="0"/>
                <a:cs typeface="FiraGO Light" panose="020B0403050000020004" pitchFamily="34" charset="0"/>
              </a:rPr>
              <a:t>1</a:t>
            </a:r>
          </a:p>
        </c:rich>
      </c:tx>
      <c:layout>
        <c:manualLayout>
          <c:xMode val="edge"/>
          <c:yMode val="edge"/>
          <c:x val="0.11359589585071539"/>
          <c:y val="2.3954798991886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'1-2'!$C$2</c:f>
              <c:strCache>
                <c:ptCount val="1"/>
                <c:pt idx="0">
                  <c:v>Aukning ráðstöfunartekna (v.ás)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9-4F41-9245-79AA8C94D700}"/>
                </c:ext>
              </c:extLst>
            </c:dLbl>
            <c:numFmt formatCode="#,##0,\ &quot;þús.kr.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'1-2'!$A$3:$A$6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'1-2'!$C$3:$C$6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42000</c:v>
                </c:pt>
                <c:pt idx="2">
                  <c:v>114000</c:v>
                </c:pt>
                <c:pt idx="3">
                  <c:v>124000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9-4F41-9245-79AA8C94D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1723144"/>
        <c:axId val="1131725768"/>
      </c:barChart>
      <c:lineChart>
        <c:grouping val="standard"/>
        <c:varyColors val="0"/>
        <c:ser>
          <c:idx val="1"/>
          <c:order val="1"/>
          <c:tx>
            <c:strRef>
              <c:f>'1-2'!$B$2</c:f>
              <c:strCache>
                <c:ptCount val="1"/>
                <c:pt idx="0">
                  <c:v>Skattbyrði (h.ás)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'1-2'!$B$3:$B$6</c:f>
              <c:numCache>
                <c:formatCode>0.0%</c:formatCode>
                <c:ptCount val="4"/>
                <c:pt idx="0">
                  <c:v>0.21350749999999999</c:v>
                </c:pt>
                <c:pt idx="1">
                  <c:v>0.20493117010816128</c:v>
                </c:pt>
                <c:pt idx="2">
                  <c:v>0.19113941234865395</c:v>
                </c:pt>
                <c:pt idx="3">
                  <c:v>0.1904043847978539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49-4F41-9245-79AA8C94D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579528"/>
        <c:axId val="1595579856"/>
      </c:lineChart>
      <c:catAx>
        <c:axId val="113172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131725768"/>
        <c:crosses val="autoZero"/>
        <c:auto val="1"/>
        <c:lblAlgn val="ctr"/>
        <c:lblOffset val="100"/>
        <c:noMultiLvlLbl val="0"/>
      </c:catAx>
      <c:valAx>
        <c:axId val="113172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\ &quot;þús.kr.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131723144"/>
        <c:crosses val="autoZero"/>
        <c:crossBetween val="between"/>
      </c:valAx>
      <c:valAx>
        <c:axId val="159557985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95579528"/>
        <c:crosses val="max"/>
        <c:crossBetween val="between"/>
        <c:majorUnit val="1.0000000000000002E-2"/>
        <c:minorUnit val="5.000000000000001E-3"/>
      </c:valAx>
      <c:catAx>
        <c:axId val="1595579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557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31316005766323"/>
          <c:y val="0.88870952479903276"/>
          <c:w val="0.62227959465981686"/>
          <c:h val="6.6642125048451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50"/>
              <a:t>Meðalbifreiðagjald hækkar vegna fyrirhugaðra breytinga</a:t>
            </a:r>
            <a:endParaRPr lang="is-IS" sz="300"/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50">
                <a:latin typeface="FiraGO Light" panose="020B0403050000020004" pitchFamily="34" charset="0"/>
                <a:cs typeface="FiraGO Light" panose="020B0403050000020004" pitchFamily="34" charset="0"/>
              </a:rPr>
              <a:t>Tekjur af bifreiðagjaldi á hvern bíl í umferð </a:t>
            </a:r>
            <a:r>
              <a:rPr lang="is-IS" sz="950" baseline="0">
                <a:latin typeface="FiraGO Light" panose="020B0403050000020004" pitchFamily="34" charset="0"/>
                <a:cs typeface="FiraGO Light" panose="020B0403050000020004" pitchFamily="34" charset="0"/>
              </a:rPr>
              <a:t>(þús.kr.)</a:t>
            </a:r>
            <a:endParaRPr lang="is-IS" sz="95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286832298136646"/>
          <c:w val="0.85566877955266007"/>
          <c:h val="0.56759282263630084"/>
        </c:manualLayout>
      </c:layout>
      <c:lineChart>
        <c:grouping val="standard"/>
        <c:varyColors val="0"/>
        <c:ser>
          <c:idx val="1"/>
          <c:order val="0"/>
          <c:tx>
            <c:strRef>
              <c:f>'4-3'!$B$1</c:f>
              <c:strCache>
                <c:ptCount val="1"/>
                <c:pt idx="0">
                  <c:v>Meðalbifeiðagjald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359612724757955E-2"/>
                  <c:y val="3.2768354293261595E-2"/>
                </c:manualLayout>
              </c:layout>
              <c:tx>
                <c:rich>
                  <a:bodyPr/>
                  <a:lstStyle/>
                  <a:p>
                    <a:fld id="{237348A8-EE41-4F98-820E-05317C0514FB}" type="VALUE">
                      <a:rPr lang="en-US"/>
                      <a:pPr/>
                      <a:t>[VALUE]</a:t>
                    </a:fld>
                    <a:r>
                      <a:rPr lang="en-US"/>
                      <a:t>þús.kr.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694-4759-A48F-8F711F33F757}"/>
                </c:ext>
              </c:extLst>
            </c:dLbl>
            <c:dLbl>
              <c:idx val="13"/>
              <c:layout>
                <c:manualLayout>
                  <c:x val="-3.0455635491606715E-2"/>
                  <c:y val="-5.4340924775707386E-2"/>
                </c:manualLayout>
              </c:layout>
              <c:tx>
                <c:rich>
                  <a:bodyPr/>
                  <a:lstStyle/>
                  <a:p>
                    <a:fld id="{427953DB-B5F5-4681-9B4F-6FF421FED724}" type="VALUE">
                      <a:rPr lang="en-US"/>
                      <a:pPr/>
                      <a:t>[VALUE]</a:t>
                    </a:fld>
                    <a:r>
                      <a:rPr lang="en-US"/>
                      <a:t>þús.kr.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694-4759-A48F-8F711F33F7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'4-3'!$A$2:$A$15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'4-3'!$B$2:$B$15</c:f>
              <c:numCache>
                <c:formatCode>_(* #,##0_);_(* \(#,##0\);_(* "-"_);_(@_)</c:formatCode>
                <c:ptCount val="14"/>
                <c:pt idx="0">
                  <c:v>47.473234584794589</c:v>
                </c:pt>
                <c:pt idx="1">
                  <c:v>47.805348919058559</c:v>
                </c:pt>
                <c:pt idx="2">
                  <c:v>46.639117951963506</c:v>
                </c:pt>
                <c:pt idx="3">
                  <c:v>43.861561529332256</c:v>
                </c:pt>
                <c:pt idx="4">
                  <c:v>42.943643640812567</c:v>
                </c:pt>
                <c:pt idx="5">
                  <c:v>40.693557346117878</c:v>
                </c:pt>
                <c:pt idx="6">
                  <c:v>38.769978249667474</c:v>
                </c:pt>
                <c:pt idx="7">
                  <c:v>37.940821242528919</c:v>
                </c:pt>
                <c:pt idx="8">
                  <c:v>36.39169883343051</c:v>
                </c:pt>
                <c:pt idx="9">
                  <c:v>35.306266220507858</c:v>
                </c:pt>
                <c:pt idx="10">
                  <c:v>34.044036275472322</c:v>
                </c:pt>
                <c:pt idx="11">
                  <c:v>31.853204225215848</c:v>
                </c:pt>
                <c:pt idx="12">
                  <c:v>31.228677045359905</c:v>
                </c:pt>
                <c:pt idx="13">
                  <c:v>37.107068979178742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94-4759-A48F-8F711F33F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Virðisaukaskattur</a:t>
            </a:r>
            <a:r>
              <a:rPr lang="is-IS" sz="10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er stærsti tekjustofn ríkissjóðs</a:t>
            </a:r>
          </a:p>
          <a:p>
            <a:pPr algn="l">
              <a:defRPr sz="9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Samsetning tekna ríkisins af sköttum og tryggingagjöldum 2023</a:t>
            </a:r>
          </a:p>
        </c:rich>
      </c:tx>
      <c:layout>
        <c:manualLayout>
          <c:xMode val="edge"/>
          <c:yMode val="edge"/>
          <c:x val="0.10155543890347039"/>
          <c:y val="1.53256627773839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821767279090114"/>
          <c:y val="0.17899392365903977"/>
          <c:w val="0.68734231554389036"/>
          <c:h val="0.787837674136886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'4-4'!$A$1:$A$12</c:f>
              <c:strCache>
                <c:ptCount val="12"/>
                <c:pt idx="0">
                  <c:v>Virðisaukaskattur</c:v>
                </c:pt>
                <c:pt idx="1">
                  <c:v>Tekjuskattur einstaklinga</c:v>
                </c:pt>
                <c:pt idx="2">
                  <c:v>Tryggingagjöld</c:v>
                </c:pt>
                <c:pt idx="3">
                  <c:v>Tekjuskattur lögaðila</c:v>
                </c:pt>
                <c:pt idx="4">
                  <c:v>Gjöld á ökut. og eldsneyti</c:v>
                </c:pt>
                <c:pt idx="5">
                  <c:v>Fjármagnstekjuskattur</c:v>
                </c:pt>
                <c:pt idx="6">
                  <c:v>Aðrir neysluskattar</c:v>
                </c:pt>
                <c:pt idx="7">
                  <c:v>Áfengis- og tóbaksgjald</c:v>
                </c:pt>
                <c:pt idx="8">
                  <c:v>Launaskattar</c:v>
                </c:pt>
                <c:pt idx="9">
                  <c:v>Aðrir skattar</c:v>
                </c:pt>
                <c:pt idx="10">
                  <c:v>Eignarskattar</c:v>
                </c:pt>
                <c:pt idx="11">
                  <c:v>Bankaskattur</c:v>
                </c:pt>
              </c:strCache>
            </c:strRef>
          </c:cat>
          <c:val>
            <c:numRef>
              <c:f>'4-4'!$B$1:$B$12</c:f>
              <c:numCache>
                <c:formatCode>#,##0;\-#,##0;\.</c:formatCode>
                <c:ptCount val="12"/>
                <c:pt idx="0" formatCode="#,##0">
                  <c:v>338400</c:v>
                </c:pt>
                <c:pt idx="1">
                  <c:v>241400</c:v>
                </c:pt>
                <c:pt idx="2" formatCode="#,##0">
                  <c:v>126853</c:v>
                </c:pt>
                <c:pt idx="3" formatCode="#,##0">
                  <c:v>101300</c:v>
                </c:pt>
                <c:pt idx="4" formatCode="#,##0">
                  <c:v>50745</c:v>
                </c:pt>
                <c:pt idx="5" formatCode="#,##0">
                  <c:v>41900</c:v>
                </c:pt>
                <c:pt idx="6" formatCode="#,##0">
                  <c:v>34445.270000000004</c:v>
                </c:pt>
                <c:pt idx="7" formatCode="#,##0">
                  <c:v>31295</c:v>
                </c:pt>
                <c:pt idx="8" formatCode="#,##0">
                  <c:v>11205</c:v>
                </c:pt>
                <c:pt idx="9" formatCode="#,##0">
                  <c:v>10342</c:v>
                </c:pt>
                <c:pt idx="10" formatCode="#,##0">
                  <c:v>10231.5</c:v>
                </c:pt>
                <c:pt idx="11" formatCode="#,##0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9-4A40-9764-91C23CDA9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6280448"/>
        <c:axId val="236290432"/>
      </c:barChart>
      <c:catAx>
        <c:axId val="23628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LID4096"/>
          </a:p>
        </c:txPr>
        <c:crossAx val="236290432"/>
        <c:crosses val="autoZero"/>
        <c:auto val="1"/>
        <c:lblAlgn val="ctr"/>
        <c:lblOffset val="100"/>
        <c:noMultiLvlLbl val="0"/>
      </c:catAx>
      <c:valAx>
        <c:axId val="236290432"/>
        <c:scaling>
          <c:orientation val="minMax"/>
        </c:scaling>
        <c:delete val="0"/>
        <c:axPos val="t"/>
        <c:majorGridlines>
          <c:spPr>
            <a:ln>
              <a:solidFill>
                <a:srgbClr val="868686">
                  <a:alpha val="29804"/>
                </a:srgbClr>
              </a:solidFill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ID4096"/>
          </a:p>
        </c:txPr>
        <c:crossAx val="2362804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235458772401224"/>
                <c:y val="0.10641510195840904"/>
              </c:manualLayout>
            </c:layout>
            <c:tx>
              <c:rich>
                <a:bodyPr/>
                <a:lstStyle/>
                <a:p>
                  <a:pPr>
                    <a:defRPr sz="700"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r>
                    <a:rPr lang="en-US" sz="700">
                      <a:latin typeface="FiraGO Light" panose="020B0403050000020004" pitchFamily="34" charset="0"/>
                      <a:cs typeface="FiraGO Light" panose="020B0403050000020004" pitchFamily="34" charset="0"/>
                    </a:rPr>
                    <a:t>Ma.kr. (Hlutdeild)</a:t>
                  </a:r>
                </a:p>
              </c:rich>
            </c:tx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Heildartekjur</a:t>
            </a:r>
            <a:r>
              <a:rPr lang="is-IS" sz="10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óbreyttar frá fjármálaáætlun</a:t>
            </a:r>
            <a:endParaRPr lang="is-IS" sz="1000" b="1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1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2023 (ma.kr.)</a:t>
            </a:r>
          </a:p>
        </c:rich>
      </c:tx>
      <c:layout>
        <c:manualLayout>
          <c:xMode val="edge"/>
          <c:yMode val="edge"/>
          <c:x val="6.8716140212203208E-2"/>
          <c:y val="2.53899259996349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3488584197245612E-2"/>
          <c:y val="0.15888972610481106"/>
          <c:w val="0.9738309062718512"/>
          <c:h val="0.6942657349016325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36E9-46AD-AA0A-ECB6238FA393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6E9-46AD-AA0A-ECB6238FA393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6E9-46AD-AA0A-ECB6238FA393}"/>
              </c:ext>
            </c:extLst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6E9-46AD-AA0A-ECB6238FA393}"/>
              </c:ext>
            </c:extLst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6E9-46AD-AA0A-ECB6238FA393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B-36E9-46AD-AA0A-ECB6238FA393}"/>
              </c:ext>
            </c:extLst>
          </c:dPt>
          <c:dPt>
            <c:idx val="6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6E9-46AD-AA0A-ECB6238FA393}"/>
              </c:ext>
            </c:extLst>
          </c:dPt>
          <c:dPt>
            <c:idx val="7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6E9-46AD-AA0A-ECB6238FA393}"/>
              </c:ext>
            </c:extLst>
          </c:dPt>
          <c:dPt>
            <c:idx val="8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6E9-46AD-AA0A-ECB6238FA393}"/>
              </c:ext>
            </c:extLst>
          </c:dPt>
          <c:dPt>
            <c:idx val="9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13-36E9-46AD-AA0A-ECB6238FA393}"/>
              </c:ext>
            </c:extLst>
          </c:dPt>
          <c:dPt>
            <c:idx val="10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6E9-46AD-AA0A-ECB6238FA393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9-46AD-AA0A-ECB6238FA393}"/>
                </c:ext>
              </c:extLst>
            </c:dLbl>
            <c:dLbl>
              <c:idx val="1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E9-46AD-AA0A-ECB6238FA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chemeClr val="bg1"/>
                    </a:solidFill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'4-5'!$A$1:$A$11</c:f>
              <c:strCache>
                <c:ptCount val="11"/>
                <c:pt idx="0">
                  <c:v>Fjármála-
áætlun</c:v>
                </c:pt>
                <c:pt idx="1">
                  <c:v>Tekjusk.
lögaðila</c:v>
                </c:pt>
                <c:pt idx="2">
                  <c:v>Virðisauka-
skattur</c:v>
                </c:pt>
                <c:pt idx="3">
                  <c:v>Aðrir 
skattar</c:v>
                </c:pt>
                <c:pt idx="4">
                  <c:v>Trygginga-
gjald</c:v>
                </c:pt>
                <c:pt idx="5">
                  <c:v>Tekjusk.
Einstakl.</c:v>
                </c:pt>
                <c:pt idx="6">
                  <c:v>Fjármagns-
tekjusk.</c:v>
                </c:pt>
                <c:pt idx="7">
                  <c:v>Sala 
losunarh.</c:v>
                </c:pt>
                <c:pt idx="8">
                  <c:v>Arður 
&amp; vextir</c:v>
                </c:pt>
                <c:pt idx="9">
                  <c:v>Aðrar
tekjur</c:v>
                </c:pt>
                <c:pt idx="10">
                  <c:v>Frumvarp
2023</c:v>
                </c:pt>
              </c:strCache>
            </c:strRef>
          </c:cat>
          <c:val>
            <c:numRef>
              <c:f>'4-5'!$B$1:$B$11</c:f>
              <c:numCache>
                <c:formatCode>#,##0</c:formatCode>
                <c:ptCount val="11"/>
                <c:pt idx="0">
                  <c:v>1116.9471895165962</c:v>
                </c:pt>
                <c:pt idx="1">
                  <c:v>1116.9471895165962</c:v>
                </c:pt>
                <c:pt idx="2">
                  <c:v>1118.4471895165962</c:v>
                </c:pt>
                <c:pt idx="3">
                  <c:v>1125.6471895165962</c:v>
                </c:pt>
                <c:pt idx="4">
                  <c:v>1125.7315595165962</c:v>
                </c:pt>
                <c:pt idx="5">
                  <c:v>1125.1325595165963</c:v>
                </c:pt>
                <c:pt idx="6">
                  <c:v>1121.6325595165963</c:v>
                </c:pt>
                <c:pt idx="7">
                  <c:v>1119.4325595165963</c:v>
                </c:pt>
                <c:pt idx="8">
                  <c:v>1117.8143595165964</c:v>
                </c:pt>
                <c:pt idx="9">
                  <c:v>1117.2466695165963</c:v>
                </c:pt>
                <c:pt idx="10">
                  <c:v>1117.2466695165954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6E9-46AD-AA0A-ECB6238FA393}"/>
            </c:ext>
          </c:extLst>
        </c:ser>
        <c:ser>
          <c:idx val="1"/>
          <c:order val="1"/>
          <c:spPr>
            <a:solidFill>
              <a:srgbClr val="FDC41B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6E9-46AD-AA0A-ECB6238FA3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6E9-46AD-AA0A-ECB6238FA3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6E9-46AD-AA0A-ECB6238FA39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6E9-46AD-AA0A-ECB6238FA39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6E9-46AD-AA0A-ECB6238FA3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6E9-46AD-AA0A-ECB6238FA39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6E9-46AD-AA0A-ECB6238FA39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6E9-46AD-AA0A-ECB6238FA39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6E9-46AD-AA0A-ECB6238FA393}"/>
              </c:ext>
            </c:extLst>
          </c:dPt>
          <c:dLbls>
            <c:dLbl>
              <c:idx val="1"/>
              <c:layout>
                <c:manualLayout>
                  <c:x val="0"/>
                  <c:y val="-6.01011829795912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59AB456-FD4C-4D76-85CA-2FDA2CC03F1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6E9-46AD-AA0A-ECB6238FA393}"/>
                </c:ext>
              </c:extLst>
            </c:dLbl>
            <c:dLbl>
              <c:idx val="2"/>
              <c:layout>
                <c:manualLayout>
                  <c:x val="2.5740025740025739E-3"/>
                  <c:y val="-0.176191731938500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CFBFF9C-D232-42AC-9F11-F243479212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36E9-46AD-AA0A-ECB6238FA393}"/>
                </c:ext>
              </c:extLst>
            </c:dLbl>
            <c:dLbl>
              <c:idx val="3"/>
              <c:layout>
                <c:manualLayout>
                  <c:x val="0"/>
                  <c:y val="-2.96076155488452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9466A6-4666-437C-AB13-235B8678D9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36E9-46AD-AA0A-ECB6238FA393}"/>
                </c:ext>
              </c:extLst>
            </c:dLbl>
            <c:dLbl>
              <c:idx val="4"/>
              <c:layout>
                <c:manualLayout>
                  <c:x val="2.5740025740025266E-3"/>
                  <c:y val="-4.2224960330270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9E6E5D2-0E5F-490E-8544-4FD2199DC0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36E9-46AD-AA0A-ECB6238FA393}"/>
                </c:ext>
              </c:extLst>
            </c:dLbl>
            <c:dLbl>
              <c:idx val="5"/>
              <c:layout>
                <c:manualLayout>
                  <c:x val="2.5740025740024798E-3"/>
                  <c:y val="-5.04297581104542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D0BECB75-521C-4A71-B2BF-34CF5EBF93D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36E9-46AD-AA0A-ECB6238FA393}"/>
                </c:ext>
              </c:extLst>
            </c:dLbl>
            <c:dLbl>
              <c:idx val="6"/>
              <c:layout>
                <c:manualLayout>
                  <c:x val="0"/>
                  <c:y val="-0.101070611793942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4FBAC535-0B23-4158-A3A5-4A08239D35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36E9-46AD-AA0A-ECB6238FA393}"/>
                </c:ext>
              </c:extLst>
            </c:dLbl>
            <c:dLbl>
              <c:idx val="7"/>
              <c:layout>
                <c:manualLayout>
                  <c:x val="0"/>
                  <c:y val="-7.20134685470843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4EA8E31F-2DB0-4787-806F-4A35ED19CB2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36E9-46AD-AA0A-ECB6238FA393}"/>
                </c:ext>
              </c:extLst>
            </c:dLbl>
            <c:dLbl>
              <c:idx val="8"/>
              <c:layout>
                <c:manualLayout>
                  <c:x val="2.5740025740025739E-3"/>
                  <c:y val="-5.9928409372123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CFBB6FFF-A826-406E-B627-89ED9B1B864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36E9-46AD-AA0A-ECB6238FA393}"/>
                </c:ext>
              </c:extLst>
            </c:dLbl>
            <c:dLbl>
              <c:idx val="9"/>
              <c:layout>
                <c:manualLayout>
                  <c:x val="0"/>
                  <c:y val="-3.8649001323082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06D546BB-C01D-4D78-9370-80B509DF287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36E9-46AD-AA0A-ECB6238FA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'4-5'!$A$1:$A$11</c:f>
              <c:strCache>
                <c:ptCount val="11"/>
                <c:pt idx="0">
                  <c:v>Fjármála-
áætlun</c:v>
                </c:pt>
                <c:pt idx="1">
                  <c:v>Tekjusk.
lögaðila</c:v>
                </c:pt>
                <c:pt idx="2">
                  <c:v>Virðisauka-
skattur</c:v>
                </c:pt>
                <c:pt idx="3">
                  <c:v>Aðrir 
skattar</c:v>
                </c:pt>
                <c:pt idx="4">
                  <c:v>Trygginga-
gjald</c:v>
                </c:pt>
                <c:pt idx="5">
                  <c:v>Tekjusk.
Einstakl.</c:v>
                </c:pt>
                <c:pt idx="6">
                  <c:v>Fjármagns-
tekjusk.</c:v>
                </c:pt>
                <c:pt idx="7">
                  <c:v>Sala 
losunarh.</c:v>
                </c:pt>
                <c:pt idx="8">
                  <c:v>Arður 
&amp; vextir</c:v>
                </c:pt>
                <c:pt idx="9">
                  <c:v>Aðrar
tekjur</c:v>
                </c:pt>
                <c:pt idx="10">
                  <c:v>Frumvarp
2023</c:v>
                </c:pt>
              </c:strCache>
            </c:strRef>
          </c:cat>
          <c:val>
            <c:numRef>
              <c:f>'4-5'!$C$1:$C$11</c:f>
              <c:numCache>
                <c:formatCode>0.0</c:formatCode>
                <c:ptCount val="11"/>
                <c:pt idx="1">
                  <c:v>1.5</c:v>
                </c:pt>
                <c:pt idx="2">
                  <c:v>7.2</c:v>
                </c:pt>
                <c:pt idx="3">
                  <c:v>8.4370000000000236E-2</c:v>
                </c:pt>
                <c:pt idx="4">
                  <c:v>0.60099999999999998</c:v>
                </c:pt>
                <c:pt idx="5">
                  <c:v>1.2</c:v>
                </c:pt>
                <c:pt idx="6">
                  <c:v>3.5</c:v>
                </c:pt>
                <c:pt idx="7">
                  <c:v>2.2000000000000002</c:v>
                </c:pt>
                <c:pt idx="8">
                  <c:v>1.6182000000000001</c:v>
                </c:pt>
                <c:pt idx="9">
                  <c:v>0.56768999999999914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6E9-46AD-AA0A-ECB6238FA3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9504128"/>
        <c:axId val="249505664"/>
      </c:barChart>
      <c:catAx>
        <c:axId val="249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LID4096"/>
          </a:p>
        </c:txPr>
        <c:crossAx val="249505664"/>
        <c:crosses val="autoZero"/>
        <c:auto val="1"/>
        <c:lblAlgn val="ctr"/>
        <c:lblOffset val="100"/>
        <c:tickLblSkip val="1"/>
        <c:noMultiLvlLbl val="0"/>
      </c:catAx>
      <c:valAx>
        <c:axId val="249505664"/>
        <c:scaling>
          <c:orientation val="minMax"/>
        </c:scaling>
        <c:delete val="1"/>
        <c:axPos val="l"/>
        <c:majorGridlines>
          <c:spPr>
            <a:ln>
              <a:solidFill>
                <a:srgbClr val="868686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95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Heildarútgjöld ríkissjóðs eftir tilefnum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Breytingar á milli áranna 20212- 2023</a:t>
            </a:r>
          </a:p>
        </c:rich>
      </c:tx>
      <c:layout>
        <c:manualLayout>
          <c:xMode val="edge"/>
          <c:yMode val="edge"/>
          <c:x val="0.11013596882863869"/>
          <c:y val="2.86738499792789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16511080444841"/>
          <c:y val="0.22738901656431701"/>
          <c:w val="0.81952431203831477"/>
          <c:h val="0.6046886184681460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421-46C7-9E4D-7932D80C29D0}"/>
              </c:ext>
            </c:extLst>
          </c:dPt>
          <c:dPt>
            <c:idx val="4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3-0421-46C7-9E4D-7932D80C29D0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5-0421-46C7-9E4D-7932D80C29D0}"/>
              </c:ext>
            </c:extLst>
          </c:dPt>
          <c:dPt>
            <c:idx val="6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421-46C7-9E4D-7932D80C29D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421-46C7-9E4D-7932D80C29D0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421-46C7-9E4D-7932D80C29D0}"/>
              </c:ext>
            </c:extLst>
          </c:dPt>
          <c:dLbls>
            <c:dLbl>
              <c:idx val="0"/>
              <c:layout>
                <c:manualLayout>
                  <c:x val="-6.4432989690721646E-3"/>
                  <c:y val="-0.1961718720566627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5AF9E587-7317-449D-A601-175CB3E15189}" type="VALUE">
                      <a:rPr lang="en-US" sz="700"/>
                      <a:pPr>
                        <a:defRPr/>
                      </a:pPr>
                      <a:t>[VALUE]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62886597938144"/>
                      <c:h val="0.107201145311381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21-46C7-9E4D-7932D80C29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21-46C7-9E4D-7932D80C29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21-46C7-9E4D-7932D80C29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21-46C7-9E4D-7932D80C29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21-46C7-9E4D-7932D80C29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21-46C7-9E4D-7932D80C29D0}"/>
                </c:ext>
              </c:extLst>
            </c:dLbl>
            <c:dLbl>
              <c:idx val="6"/>
              <c:layout>
                <c:manualLayout>
                  <c:x val="-2.5772181183538571E-3"/>
                  <c:y val="-0.3325358851674641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F25BCFA1-98CB-4A18-B239-9709C6BA0FC3}" type="VALUE">
                      <a:rPr lang="en-US" sz="700"/>
                      <a:pPr>
                        <a:defRPr/>
                      </a:pPr>
                      <a:t>[VALUE]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92783505154638"/>
                      <c:h val="9.284707832573560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21-46C7-9E4D-7932D80C29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'5_1-1'!$A$1:$A$7</c:f>
              <c:strCache>
                <c:ptCount val="7"/>
                <c:pt idx="0">
                  <c:v>Heildargjöld 2021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Útgjalda-
svigrúm</c:v>
                </c:pt>
                <c:pt idx="5">
                  <c:v>Launa- og 
verðlagsbætur</c:v>
                </c:pt>
                <c:pt idx="6">
                  <c:v>Heildargjöld 2022</c:v>
                </c:pt>
              </c:strCache>
            </c:strRef>
          </c:cat>
          <c:val>
            <c:numRef>
              <c:f>'5_1-1'!$B$1:$B$7</c:f>
              <c:numCache>
                <c:formatCode>#,##0</c:formatCode>
                <c:ptCount val="7"/>
                <c:pt idx="0">
                  <c:v>1217918.5</c:v>
                </c:pt>
                <c:pt idx="1">
                  <c:v>1217918.5</c:v>
                </c:pt>
                <c:pt idx="2">
                  <c:v>1230279.3999999999</c:v>
                </c:pt>
                <c:pt idx="3">
                  <c:v>1213819</c:v>
                </c:pt>
                <c:pt idx="4">
                  <c:v>1213819</c:v>
                </c:pt>
                <c:pt idx="5">
                  <c:v>1240197</c:v>
                </c:pt>
                <c:pt idx="6">
                  <c:v>1296377.3999999999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21-46C7-9E4D-7932D80C29D0}"/>
            </c:ext>
          </c:extLst>
        </c:ser>
        <c:ser>
          <c:idx val="1"/>
          <c:order val="1"/>
          <c:tx>
            <c:v>Series2</c:v>
          </c:tx>
          <c:spPr>
            <a:solidFill>
              <a:srgbClr val="4E8ECC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421-46C7-9E4D-7932D80C29D0}"/>
              </c:ext>
            </c:extLst>
          </c:dPt>
          <c:dPt>
            <c:idx val="2"/>
            <c:invertIfNegative val="0"/>
            <c:bubble3D val="0"/>
            <c:spPr>
              <a:solidFill>
                <a:srgbClr val="FDC41B"/>
              </a:solidFill>
              <a:ln w="3175">
                <a:solidFill>
                  <a:srgbClr val="FDC41B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421-46C7-9E4D-7932D80C29D0}"/>
              </c:ext>
            </c:extLst>
          </c:dPt>
          <c:dPt>
            <c:idx val="3"/>
            <c:invertIfNegative val="0"/>
            <c:bubble3D val="0"/>
            <c:spPr>
              <a:solidFill>
                <a:srgbClr val="FDC41B"/>
              </a:solidFill>
              <a:ln w="3175">
                <a:solidFill>
                  <a:srgbClr val="FDC41B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421-46C7-9E4D-7932D80C29D0}"/>
              </c:ext>
            </c:extLst>
          </c:dPt>
          <c:dPt>
            <c:idx val="4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421-46C7-9E4D-7932D80C29D0}"/>
              </c:ext>
            </c:extLst>
          </c:dPt>
          <c:dPt>
            <c:idx val="5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421-46C7-9E4D-7932D80C29D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0421-46C7-9E4D-7932D80C29D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0421-46C7-9E4D-7932D80C29D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421-46C7-9E4D-7932D80C29D0}"/>
                </c:ext>
              </c:extLst>
            </c:dLbl>
            <c:dLbl>
              <c:idx val="1"/>
              <c:layout>
                <c:manualLayout>
                  <c:x val="-8.5585951240634158E-4"/>
                  <c:y val="-0.111597533561893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421-46C7-9E4D-7932D80C29D0}"/>
                </c:ext>
              </c:extLst>
            </c:dLbl>
            <c:dLbl>
              <c:idx val="2"/>
              <c:layout>
                <c:manualLayout>
                  <c:x val="-8.5903888302621965E-4"/>
                  <c:y val="-9.56481934973439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21-46C7-9E4D-7932D80C29D0}"/>
                </c:ext>
              </c:extLst>
            </c:dLbl>
            <c:dLbl>
              <c:idx val="3"/>
              <c:layout>
                <c:manualLayout>
                  <c:x val="2.5773195876288659E-3"/>
                  <c:y val="-7.33195192706174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421-46C7-9E4D-7932D80C29D0}"/>
                </c:ext>
              </c:extLst>
            </c:dLbl>
            <c:dLbl>
              <c:idx val="4"/>
              <c:layout>
                <c:manualLayout>
                  <c:x val="-1.7182807046026464E-3"/>
                  <c:y val="-0.102022002034434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421-46C7-9E4D-7932D80C29D0}"/>
                </c:ext>
              </c:extLst>
            </c:dLbl>
            <c:dLbl>
              <c:idx val="5"/>
              <c:layout>
                <c:manualLayout>
                  <c:x val="-1.718213058419244E-3"/>
                  <c:y val="-0.122755277599869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421-46C7-9E4D-7932D80C29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421-46C7-9E4D-7932D80C29D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'5_1-1'!$A$1:$A$7</c:f>
              <c:strCache>
                <c:ptCount val="7"/>
                <c:pt idx="0">
                  <c:v>Heildargjöld 2021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Útgjalda-
svigrúm</c:v>
                </c:pt>
                <c:pt idx="5">
                  <c:v>Launa- og 
verðlagsbætur</c:v>
                </c:pt>
                <c:pt idx="6">
                  <c:v>Heildargjöld 2022</c:v>
                </c:pt>
              </c:strCache>
            </c:strRef>
          </c:cat>
          <c:val>
            <c:numRef>
              <c:f>'5_1-1'!$C$1:$C$7</c:f>
              <c:numCache>
                <c:formatCode>#,##0</c:formatCode>
                <c:ptCount val="7"/>
                <c:pt idx="0">
                  <c:v>0</c:v>
                </c:pt>
                <c:pt idx="1">
                  <c:v>38302</c:v>
                </c:pt>
                <c:pt idx="2" formatCode="\-#,##0">
                  <c:v>25941.1</c:v>
                </c:pt>
                <c:pt idx="3" formatCode="\-#,##0">
                  <c:v>16460.400000000001</c:v>
                </c:pt>
                <c:pt idx="4">
                  <c:v>26378</c:v>
                </c:pt>
                <c:pt idx="5">
                  <c:v>56180.4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421-46C7-9E4D-7932D80C29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85419520"/>
        <c:axId val="85421056"/>
      </c:barChart>
      <c:catAx>
        <c:axId val="854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85421056"/>
        <c:crosses val="autoZero"/>
        <c:auto val="1"/>
        <c:lblAlgn val="ctr"/>
        <c:lblOffset val="100"/>
        <c:tickLblSkip val="1"/>
        <c:noMultiLvlLbl val="0"/>
      </c:catAx>
      <c:valAx>
        <c:axId val="85421056"/>
        <c:scaling>
          <c:orientation val="minMax"/>
          <c:max val="1290000"/>
          <c:min val="115000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854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solidFill>
                  <a:sysClr val="windowText" lastClr="000000"/>
                </a:solidFill>
                <a:latin typeface="FiraGO SemiBold" panose="020B0603050000020004" pitchFamily="34" charset="0"/>
                <a:cs typeface="FiraGO SemiBold" panose="020B0603050000020004" pitchFamily="34" charset="0"/>
              </a:rPr>
              <a:t>Hlutfallsleg skipting rammasettra útgjalda 2023</a:t>
            </a: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n-US" sz="800" b="0">
                <a:solidFill>
                  <a:sysClr val="windowText" lastClr="000000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án launa-,</a:t>
            </a:r>
            <a:r>
              <a:rPr lang="en-US" sz="800" b="0" baseline="0">
                <a:solidFill>
                  <a:sysClr val="windowText" lastClr="000000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 gengis- og verðlagsbreytinga</a:t>
            </a:r>
            <a:endParaRPr lang="en-US" sz="700" b="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ID4096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explosion val="7"/>
          <c:dPt>
            <c:idx val="0"/>
            <c:bubble3D val="0"/>
            <c:spPr>
              <a:solidFill>
                <a:srgbClr val="60986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6B-4F57-BBAB-9EAB5200E5E2}"/>
              </c:ext>
            </c:extLst>
          </c:dPt>
          <c:dPt>
            <c:idx val="1"/>
            <c:bubble3D val="0"/>
            <c:explosion val="4"/>
            <c:spPr>
              <a:solidFill>
                <a:srgbClr val="4E8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6B-4F57-BBAB-9EAB5200E5E2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6B-4F57-BBAB-9EAB5200E5E2}"/>
              </c:ext>
            </c:extLst>
          </c:dPt>
          <c:dPt>
            <c:idx val="3"/>
            <c:bubble3D val="0"/>
            <c:spPr>
              <a:solidFill>
                <a:srgbClr val="8C72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6B-4F57-BBAB-9EAB5200E5E2}"/>
              </c:ext>
            </c:extLst>
          </c:dPt>
          <c:dPt>
            <c:idx val="4"/>
            <c:bubble3D val="0"/>
            <c:spPr>
              <a:solidFill>
                <a:srgbClr val="F1892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6B-4F57-BBAB-9EAB5200E5E2}"/>
              </c:ext>
            </c:extLst>
          </c:dPt>
          <c:dPt>
            <c:idx val="5"/>
            <c:bubble3D val="0"/>
            <c:spPr>
              <a:solidFill>
                <a:srgbClr val="54678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6B-4F57-BBAB-9EAB5200E5E2}"/>
              </c:ext>
            </c:extLst>
          </c:dPt>
          <c:dPt>
            <c:idx val="6"/>
            <c:bubble3D val="0"/>
            <c:spPr>
              <a:solidFill>
                <a:srgbClr val="CBE4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6B-4F57-BBAB-9EAB5200E5E2}"/>
              </c:ext>
            </c:extLst>
          </c:dPt>
          <c:dPt>
            <c:idx val="7"/>
            <c:bubble3D val="0"/>
            <c:spPr>
              <a:solidFill>
                <a:srgbClr val="C75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6B-4F57-BBAB-9EAB5200E5E2}"/>
              </c:ext>
            </c:extLst>
          </c:dPt>
          <c:dPt>
            <c:idx val="8"/>
            <c:bubble3D val="0"/>
            <c:explosion val="6"/>
            <c:spPr>
              <a:solidFill>
                <a:srgbClr val="FDC41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A6B-4F57-BBAB-9EAB5200E5E2}"/>
              </c:ext>
            </c:extLst>
          </c:dPt>
          <c:dLbls>
            <c:dLbl>
              <c:idx val="0"/>
              <c:layout>
                <c:manualLayout>
                  <c:x val="2.7138903778561235E-2"/>
                  <c:y val="1.80478873072921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B-4F57-BBAB-9EAB5200E5E2}"/>
                </c:ext>
              </c:extLst>
            </c:dLbl>
            <c:dLbl>
              <c:idx val="1"/>
              <c:layout>
                <c:manualLayout>
                  <c:x val="0.1115402373540874"/>
                  <c:y val="-5.54840454459472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B-4F57-BBAB-9EAB5200E5E2}"/>
                </c:ext>
              </c:extLst>
            </c:dLbl>
            <c:dLbl>
              <c:idx val="2"/>
              <c:layout>
                <c:manualLayout>
                  <c:x val="4.6677139510284266E-3"/>
                  <c:y val="8.63638408835259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6B-4F57-BBAB-9EAB5200E5E2}"/>
                </c:ext>
              </c:extLst>
            </c:dLbl>
            <c:dLbl>
              <c:idx val="3"/>
              <c:layout>
                <c:manualLayout>
                  <c:x val="-4.8622487358194744E-2"/>
                  <c:y val="0.145635059034017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6B-4F57-BBAB-9EAB5200E5E2}"/>
                </c:ext>
              </c:extLst>
            </c:dLbl>
            <c:dLbl>
              <c:idx val="4"/>
              <c:layout>
                <c:manualLayout>
                  <c:x val="-4.5490000563512892E-2"/>
                  <c:y val="2.035254894542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6B-4F57-BBAB-9EAB5200E5E2}"/>
                </c:ext>
              </c:extLst>
            </c:dLbl>
            <c:dLbl>
              <c:idx val="5"/>
              <c:layout>
                <c:manualLayout>
                  <c:x val="-2.5602025471504058E-2"/>
                  <c:y val="1.85434489731762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6B-4F57-BBAB-9EAB5200E5E2}"/>
                </c:ext>
              </c:extLst>
            </c:dLbl>
            <c:dLbl>
              <c:idx val="6"/>
              <c:layout>
                <c:manualLayout>
                  <c:x val="-1.1329432847060573E-2"/>
                  <c:y val="-1.94007121764765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6B-4F57-BBAB-9EAB5200E5E2}"/>
                </c:ext>
              </c:extLst>
            </c:dLbl>
            <c:dLbl>
              <c:idx val="7"/>
              <c:layout>
                <c:manualLayout>
                  <c:x val="-2.0183752648197367E-2"/>
                  <c:y val="-3.69028806863250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6B-4F57-BBAB-9EAB5200E5E2}"/>
                </c:ext>
              </c:extLst>
            </c:dLbl>
            <c:dLbl>
              <c:idx val="8"/>
              <c:layout>
                <c:manualLayout>
                  <c:x val="5.5509002748287364E-2"/>
                  <c:y val="-1.45640757250811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6B-4F57-BBAB-9EAB5200E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accent3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'5_1-2'!$A$2:$A$10</c:f>
              <c:strCache>
                <c:ptCount val="9"/>
                <c:pt idx="0">
                  <c:v> Heilbrigðismál </c:v>
                </c:pt>
                <c:pt idx="1">
                  <c:v> Félags-, húsnæðis- og tryggingamál </c:v>
                </c:pt>
                <c:pt idx="2">
                  <c:v> Mennta- og menningarmál </c:v>
                </c:pt>
                <c:pt idx="3">
                  <c:v> Samgöngu- og fjarskiptamál </c:v>
                </c:pt>
                <c:pt idx="4">
                  <c:v> Skatta-, eigna- og fjármálaumsýsla </c:v>
                </c:pt>
                <c:pt idx="5">
                  <c:v> Almanna- og réttaröryggi </c:v>
                </c:pt>
                <c:pt idx="6">
                  <c:v> Nýsköpun, rannsóknir og þekkingargreinar </c:v>
                </c:pt>
                <c:pt idx="7">
                  <c:v> Umhverfismál </c:v>
                </c:pt>
                <c:pt idx="8">
                  <c:v> Önnur málefnasvið </c:v>
                </c:pt>
              </c:strCache>
            </c:strRef>
          </c:cat>
          <c:val>
            <c:numRef>
              <c:f>'5_1-2'!$B$2:$B$10</c:f>
              <c:numCache>
                <c:formatCode>#,##0</c:formatCode>
                <c:ptCount val="9"/>
                <c:pt idx="0">
                  <c:v>319240.09999999998</c:v>
                </c:pt>
                <c:pt idx="1">
                  <c:v>276994</c:v>
                </c:pt>
                <c:pt idx="2">
                  <c:v>128620.09999999999</c:v>
                </c:pt>
                <c:pt idx="3">
                  <c:v>49063.199999999997</c:v>
                </c:pt>
                <c:pt idx="4">
                  <c:v>40672.300000000003</c:v>
                </c:pt>
                <c:pt idx="5">
                  <c:v>33796.300000000003</c:v>
                </c:pt>
                <c:pt idx="6">
                  <c:v>29692.6</c:v>
                </c:pt>
                <c:pt idx="7">
                  <c:v>27126.600000000002</c:v>
                </c:pt>
                <c:pt idx="8">
                  <c:v>130943.3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A6B-4F57-BBAB-9EAB5200E5E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Breytingar á rammasettum útgjöldum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frá fjárlögum 2022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aseline="0"/>
              <a:t>án launa-, gengis- og verðlagsbreytinga</a:t>
            </a:r>
            <a:endParaRPr lang="is-IS" sz="800"/>
          </a:p>
        </c:rich>
      </c:tx>
      <c:layout>
        <c:manualLayout>
          <c:xMode val="edge"/>
          <c:yMode val="edge"/>
          <c:x val="8.4616785915459194E-2"/>
          <c:y val="8.3301610459177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5130776657615767"/>
          <c:w val="0.83065907419012075"/>
          <c:h val="0.599491941482670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'5_1-3'!$B$1</c:f>
              <c:strCache>
                <c:ptCount val="1"/>
                <c:pt idx="0">
                  <c:v>br.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6B-4FFE-A4A8-8FA4E32C5677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6B-4FFE-A4A8-8FA4E32C5677}"/>
              </c:ext>
            </c:extLst>
          </c:dPt>
          <c:cat>
            <c:strRef>
              <c:f>'5_1-3'!$A$2:$A$10</c:f>
              <c:strCache>
                <c:ptCount val="9"/>
                <c:pt idx="0">
                  <c:v>Samgöngu- og fjarskiptamál</c:v>
                </c:pt>
                <c:pt idx="1">
                  <c:v>Almanna- og réttaröryggi</c:v>
                </c:pt>
                <c:pt idx="2">
                  <c:v>Mennta- og menningarmál</c:v>
                </c:pt>
                <c:pt idx="3">
                  <c:v>Nýsköpun, rannsóknir og þekkingargreinar</c:v>
                </c:pt>
                <c:pt idx="4">
                  <c:v>Skatta-, eigna- og fjármálaumsýsla</c:v>
                </c:pt>
                <c:pt idx="5">
                  <c:v>Umhverfismál</c:v>
                </c:pt>
                <c:pt idx="6">
                  <c:v>Heilbrigðismál</c:v>
                </c:pt>
                <c:pt idx="7">
                  <c:v>Félags-, húsnæðis- og tryggingamál</c:v>
                </c:pt>
                <c:pt idx="8">
                  <c:v>Önnur málefnasvið</c:v>
                </c:pt>
              </c:strCache>
            </c:strRef>
          </c:cat>
          <c:val>
            <c:numRef>
              <c:f>'5_1-3'!$B$2:$B$10</c:f>
              <c:numCache>
                <c:formatCode>#,##0.0,</c:formatCode>
                <c:ptCount val="9"/>
                <c:pt idx="0">
                  <c:v>-2381.4000000000015</c:v>
                </c:pt>
                <c:pt idx="1">
                  <c:v>-1142.7999999999956</c:v>
                </c:pt>
                <c:pt idx="2">
                  <c:v>541</c:v>
                </c:pt>
                <c:pt idx="3">
                  <c:v>575.20000000000005</c:v>
                </c:pt>
                <c:pt idx="4">
                  <c:v>1279.7</c:v>
                </c:pt>
                <c:pt idx="5">
                  <c:v>2156</c:v>
                </c:pt>
                <c:pt idx="6">
                  <c:v>3714.7999999999884</c:v>
                </c:pt>
                <c:pt idx="7">
                  <c:v>6056</c:v>
                </c:pt>
                <c:pt idx="8">
                  <c:v>8638.2000000000007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6B-4FFE-A4A8-8FA4E32C5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,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Breyting á rammasettum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</a:t>
            </a: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útgjöldum ríkissjóðs á árunum 2020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- 2023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aseline="0"/>
              <a:t>Raunvirði 2022 m.v. launa-, gengis- og verðlagsbr. í fjárlögum og frumvarpi 2023</a:t>
            </a:r>
          </a:p>
        </c:rich>
      </c:tx>
      <c:layout>
        <c:manualLayout>
          <c:xMode val="edge"/>
          <c:yMode val="edge"/>
          <c:x val="1.5718061193907816E-3"/>
          <c:y val="3.044123295563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289240661526312"/>
          <c:y val="0.21300604954868443"/>
          <c:w val="0.55064599624008925"/>
          <c:h val="0.75346408680622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'5_2-1'!$B$1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1.7303762635206932E-3"/>
                  <c:y val="-3.0485404263491454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LID4096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782006920415225E-2"/>
                      <c:h val="4.63721912809679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2C2-4ED7-9FCC-BF043DD0A5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'5_2-1'!$A$2:$A$10</c:f>
              <c:strCache>
                <c:ptCount val="9"/>
                <c:pt idx="0">
                  <c:v>Samgöngu- og fjarskiptamál</c:v>
                </c:pt>
                <c:pt idx="1">
                  <c:v>Almanna- og réttaröryggi</c:v>
                </c:pt>
                <c:pt idx="2">
                  <c:v>Mennta- og menningarmál</c:v>
                </c:pt>
                <c:pt idx="3">
                  <c:v>Félags-, húsnæðis- og tryggingamál</c:v>
                </c:pt>
                <c:pt idx="4">
                  <c:v>Heilbrigðismál</c:v>
                </c:pt>
                <c:pt idx="5">
                  <c:v>Skatta-, eigna- og fjármálaumsýsla</c:v>
                </c:pt>
                <c:pt idx="6">
                  <c:v>Önnur málefnasvið</c:v>
                </c:pt>
                <c:pt idx="7">
                  <c:v>Umhverfismál</c:v>
                </c:pt>
                <c:pt idx="8">
                  <c:v>Nýsköpun, rannsóknir og þekkingargreinar</c:v>
                </c:pt>
              </c:strCache>
            </c:strRef>
          </c:cat>
          <c:val>
            <c:numRef>
              <c:f>'5_2-1'!$B$2:$B$10</c:f>
              <c:numCache>
                <c:formatCode>0%</c:formatCode>
                <c:ptCount val="9"/>
                <c:pt idx="0">
                  <c:v>-1.5242754603861375E-3</c:v>
                </c:pt>
                <c:pt idx="1">
                  <c:v>5.6985906775224304E-3</c:v>
                </c:pt>
                <c:pt idx="2">
                  <c:v>0.10923957382879657</c:v>
                </c:pt>
                <c:pt idx="3">
                  <c:v>0.13405611529465422</c:v>
                </c:pt>
                <c:pt idx="4">
                  <c:v>0.14282763476924165</c:v>
                </c:pt>
                <c:pt idx="5">
                  <c:v>0.18777944238558764</c:v>
                </c:pt>
                <c:pt idx="6">
                  <c:v>0.18841330764280984</c:v>
                </c:pt>
                <c:pt idx="7">
                  <c:v>0.28244816142056162</c:v>
                </c:pt>
                <c:pt idx="8">
                  <c:v>0.80845128754841999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C2-4ED7-9FCC-BF043DD0A5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Skuldir ríkissjóðs af VLF taka að lækka á ný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77911526684164478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'9_4-1'!$A$3</c:f>
              <c:strCache>
                <c:ptCount val="1"/>
                <c:pt idx="0">
                  <c:v>Skuldir ríkissjóðs, v. ás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'9_4-1'!$B$1:$O$1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'9_4-1'!$B$3:$O$3</c:f>
              <c:numCache>
                <c:formatCode>_(* #,##0_);_(* \(#,##0\);_(* "-"_);_(@_)</c:formatCode>
                <c:ptCount val="14"/>
                <c:pt idx="0">
                  <c:v>968380</c:v>
                </c:pt>
                <c:pt idx="1">
                  <c:v>934388</c:v>
                </c:pt>
                <c:pt idx="2">
                  <c:v>1018395</c:v>
                </c:pt>
                <c:pt idx="3">
                  <c:v>1055410</c:v>
                </c:pt>
                <c:pt idx="4">
                  <c:v>979771</c:v>
                </c:pt>
                <c:pt idx="5">
                  <c:v>943292</c:v>
                </c:pt>
                <c:pt idx="6">
                  <c:v>854221</c:v>
                </c:pt>
                <c:pt idx="7">
                  <c:v>757816</c:v>
                </c:pt>
                <c:pt idx="8">
                  <c:v>649548</c:v>
                </c:pt>
                <c:pt idx="9">
                  <c:v>664189.51176237501</c:v>
                </c:pt>
                <c:pt idx="10">
                  <c:v>875560.18954986404</c:v>
                </c:pt>
                <c:pt idx="11">
                  <c:v>1079490</c:v>
                </c:pt>
                <c:pt idx="12">
                  <c:v>1210084.6735563476</c:v>
                </c:pt>
                <c:pt idx="13">
                  <c:v>1275814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C-4D8D-B868-65FF6424D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'9_4-1'!$A$2</c:f>
              <c:strCache>
                <c:ptCount val="1"/>
                <c:pt idx="0">
                  <c:v>Skuldir ríkissjóðs, h. ás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'9_4-1'!$B$1:$O$1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'9_4-1'!$B$2:$O$2</c:f>
              <c:numCache>
                <c:formatCode>0.0%</c:formatCode>
                <c:ptCount val="14"/>
                <c:pt idx="0">
                  <c:v>0.57608507484085059</c:v>
                </c:pt>
                <c:pt idx="1">
                  <c:v>0.52939560081563319</c:v>
                </c:pt>
                <c:pt idx="2">
                  <c:v>0.55192774610331896</c:v>
                </c:pt>
                <c:pt idx="3">
                  <c:v>0.53570141502203394</c:v>
                </c:pt>
                <c:pt idx="4">
                  <c:v>0.46960783373914378</c:v>
                </c:pt>
                <c:pt idx="5">
                  <c:v>0.40820166449718892</c:v>
                </c:pt>
                <c:pt idx="6">
                  <c:v>0.34004868523977383</c:v>
                </c:pt>
                <c:pt idx="7">
                  <c:v>0.28683866782187006</c:v>
                </c:pt>
                <c:pt idx="8">
                  <c:v>0.22870691728322598</c:v>
                </c:pt>
                <c:pt idx="9">
                  <c:v>0.21788753194014479</c:v>
                </c:pt>
                <c:pt idx="10">
                  <c:v>0.29767086249251312</c:v>
                </c:pt>
                <c:pt idx="11">
                  <c:v>0.33379946371807495</c:v>
                </c:pt>
                <c:pt idx="12">
                  <c:v>0.33400000000000002</c:v>
                </c:pt>
                <c:pt idx="1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C-4D8D-B868-65FF6424D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85480"/>
        <c:axId val="644482528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M.kr.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7.30592009332166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valAx>
        <c:axId val="64448252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Af</a:t>
                </a:r>
                <a:r>
                  <a:rPr lang="is-IS" baseline="0"/>
                  <a:t> VLF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0.90826399825021864"/>
              <c:y val="7.30592009332166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644485480"/>
        <c:crosses val="max"/>
        <c:crossBetween val="between"/>
      </c:valAx>
      <c:catAx>
        <c:axId val="644485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4482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1000" b="0" i="0" u="none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Minni halli og hagvöxtur skýrir lækkun skulda 2023</a:t>
            </a:r>
            <a:endParaRPr lang="en-GB" sz="1000" b="0" i="0" u="none" baseline="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 prósentustigum </a:t>
            </a:r>
            <a:endParaRPr lang="x-none" sz="5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3595070922993829"/>
          <c:y val="7.29083009227689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9371592808385016"/>
          <c:w val="0.65323298878622293"/>
          <c:h val="0.46680435224053729"/>
        </c:manualLayout>
      </c:layout>
      <c:barChart>
        <c:barDir val="col"/>
        <c:grouping val="stacked"/>
        <c:varyColors val="0"/>
        <c:ser>
          <c:idx val="2"/>
          <c:order val="1"/>
          <c:tx>
            <c:v>Vöxtur landsframleiðslu</c:v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General</c:formatCode>
              <c:ptCount val="2"/>
              <c:pt idx="0">
                <c:v>-3.5775267059188397E-2</c:v>
              </c:pt>
              <c:pt idx="1">
                <c:v>-2.08478307766502E-2</c:v>
              </c:pt>
            </c:numLit>
          </c:val>
          <c:extLst>
            <c:ext xmlns:c16="http://schemas.microsoft.com/office/drawing/2014/chart" uri="{C3380CC4-5D6E-409C-BE32-E72D297353CC}">
              <c16:uniqueId val="{00000000-AB12-4C5C-9EA0-B1DD734A5FDB}"/>
            </c:ext>
          </c:extLst>
        </c:ser>
        <c:ser>
          <c:idx val="3"/>
          <c:order val="2"/>
          <c:tx>
            <c:v>Frumjöfnuður</c:v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0.0%</c:formatCode>
              <c:ptCount val="2"/>
              <c:pt idx="0">
                <c:v>1.7047580812644656E-2</c:v>
              </c:pt>
              <c:pt idx="1">
                <c:v>6.6063206325215739E-3</c:v>
              </c:pt>
            </c:numLit>
          </c:val>
          <c:extLst>
            <c:ext xmlns:c16="http://schemas.microsoft.com/office/drawing/2014/chart" uri="{C3380CC4-5D6E-409C-BE32-E72D297353CC}">
              <c16:uniqueId val="{00000001-AB12-4C5C-9EA0-B1DD734A5FDB}"/>
            </c:ext>
          </c:extLst>
        </c:ser>
        <c:ser>
          <c:idx val="0"/>
          <c:order val="3"/>
          <c:tx>
            <c:v>Vaxtabyrði</c:v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0.0%</c:formatCode>
              <c:ptCount val="2"/>
              <c:pt idx="0">
                <c:v>2.6645265264884501E-2</c:v>
              </c:pt>
              <c:pt idx="1">
                <c:v>2.099387583796886E-2</c:v>
              </c:pt>
            </c:numLit>
          </c:val>
          <c:extLst>
            <c:ext xmlns:c16="http://schemas.microsoft.com/office/drawing/2014/chart" uri="{C3380CC4-5D6E-409C-BE32-E72D297353CC}">
              <c16:uniqueId val="{00000002-AB12-4C5C-9EA0-B1DD734A5FDB}"/>
            </c:ext>
          </c:extLst>
        </c:ser>
        <c:ser>
          <c:idx val="5"/>
          <c:order val="4"/>
          <c:tx>
            <c:v>Sala Íslandsbanka</c:v>
          </c:tx>
          <c:spPr>
            <a:solidFill>
              <a:srgbClr val="FDC41B"/>
            </a:solidFill>
            <a:ln w="25400"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0.0%</c:formatCode>
              <c:ptCount val="2"/>
              <c:pt idx="0">
                <c:v>-1.4636970003601247E-2</c:v>
              </c:pt>
              <c:pt idx="1">
                <c:v>-1.9420562906310543E-2</c:v>
              </c:pt>
            </c:numLit>
          </c:val>
          <c:extLst>
            <c:ext xmlns:c16="http://schemas.microsoft.com/office/drawing/2014/chart" uri="{C3380CC4-5D6E-409C-BE32-E72D297353CC}">
              <c16:uniqueId val="{00000003-AB12-4C5C-9EA0-B1DD734A5FDB}"/>
            </c:ext>
          </c:extLst>
        </c:ser>
        <c:ser>
          <c:idx val="4"/>
          <c:order val="5"/>
          <c:tx>
            <c:v>Afgangsliður óháður rekstri</c:v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0.00%</c:formatCode>
              <c:ptCount val="2"/>
              <c:pt idx="0">
                <c:v>7.0103563689844946E-3</c:v>
              </c:pt>
              <c:pt idx="1">
                <c:v>8.8745383507659505E-3</c:v>
              </c:pt>
            </c:numLit>
          </c:val>
          <c:extLst>
            <c:ext xmlns:c16="http://schemas.microsoft.com/office/drawing/2014/chart" uri="{C3380CC4-5D6E-409C-BE32-E72D297353CC}">
              <c16:uniqueId val="{00000004-AB12-4C5C-9EA0-B1DD734A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1"/>
          <c:order val="0"/>
          <c:tx>
            <c:v>Breyting í skuldahlutfalli ríkissjóðs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0.0%</c:formatCode>
              <c:ptCount val="2"/>
              <c:pt idx="0">
                <c:v>2.909653837239734E-4</c:v>
              </c:pt>
              <c:pt idx="1">
                <c:v>-3.7936588617044076E-3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12-4C5C-9EA0-B1DD734A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59353196428332E-2"/>
          <c:y val="0.77416672034492862"/>
          <c:w val="0.89281736767828634"/>
          <c:h val="0.16075111066405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Gríðarleg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uppsöfnuð kaupmáttaraukning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/>
              <a:t>Tekjuaukning á mann umfram verðbólgu frá 2016, þúsund kr. á mánuði</a:t>
            </a:r>
          </a:p>
        </c:rich>
      </c:tx>
      <c:layout>
        <c:manualLayout>
          <c:xMode val="edge"/>
          <c:yMode val="edge"/>
          <c:x val="8.5251867852540186E-2"/>
          <c:y val="1.0687198036845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9.132902227365125E-2"/>
          <c:y val="0.14575571122092065"/>
          <c:w val="0.87811538338496364"/>
          <c:h val="0.520405363523052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'1-3'!$B$1</c:f>
              <c:strCache>
                <c:ptCount val="1"/>
                <c:pt idx="0">
                  <c:v>Hærri tekjur eftir skatt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cat>
            <c:numRef>
              <c:f>'1-3'!$A$2:$A$23</c:f>
              <c:numCache>
                <c:formatCode>General</c:formatCode>
                <c:ptCount val="22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'1-3'!$B$2:$B$22</c:f>
              <c:numCache>
                <c:formatCode>_-* #,##0.0\ _k_r_-;\-* #,##0.0\ _k_r_-;_-* "-"?\ _k_r_-;_-@_-</c:formatCode>
                <c:ptCount val="21"/>
                <c:pt idx="0">
                  <c:v>3.7753459522568278</c:v>
                </c:pt>
                <c:pt idx="1">
                  <c:v>11.153993899745046</c:v>
                </c:pt>
                <c:pt idx="2">
                  <c:v>17.948735318607874</c:v>
                </c:pt>
                <c:pt idx="3">
                  <c:v>24.083210970851155</c:v>
                </c:pt>
                <c:pt idx="4">
                  <c:v>30.785325684782435</c:v>
                </c:pt>
                <c:pt idx="5">
                  <c:v>36.257394439894426</c:v>
                </c:pt>
                <c:pt idx="6">
                  <c:v>40.365774018524178</c:v>
                </c:pt>
                <c:pt idx="7">
                  <c:v>42.888901241896633</c:v>
                </c:pt>
                <c:pt idx="8">
                  <c:v>43.595770042173797</c:v>
                </c:pt>
                <c:pt idx="9">
                  <c:v>43.210733496185412</c:v>
                </c:pt>
                <c:pt idx="10">
                  <c:v>45.056004121174283</c:v>
                </c:pt>
                <c:pt idx="11">
                  <c:v>44.282936968973274</c:v>
                </c:pt>
                <c:pt idx="12">
                  <c:v>46.129733896573157</c:v>
                </c:pt>
                <c:pt idx="13">
                  <c:v>53.107480996470713</c:v>
                </c:pt>
                <c:pt idx="14">
                  <c:v>54.644088326027202</c:v>
                </c:pt>
                <c:pt idx="15">
                  <c:v>57.959912438159506</c:v>
                </c:pt>
                <c:pt idx="16">
                  <c:v>60.684687206274873</c:v>
                </c:pt>
                <c:pt idx="17">
                  <c:v>59.924192195161083</c:v>
                </c:pt>
                <c:pt idx="18">
                  <c:v>59.390672520003193</c:v>
                </c:pt>
                <c:pt idx="19">
                  <c:v>60.573389420658657</c:v>
                </c:pt>
                <c:pt idx="20">
                  <c:v>61.394699880015878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F-4B33-B1FC-E78D59852ED7}"/>
            </c:ext>
          </c:extLst>
        </c:ser>
        <c:ser>
          <c:idx val="0"/>
          <c:order val="1"/>
          <c:tx>
            <c:strRef>
              <c:f>'1-3'!$C$1</c:f>
              <c:strCache>
                <c:ptCount val="1"/>
                <c:pt idx="0">
                  <c:v>Lægri vaxtagjöld</c:v>
                </c:pt>
              </c:strCache>
            </c:strRef>
          </c:tx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cat>
            <c:numRef>
              <c:f>'1-3'!$A$2:$A$23</c:f>
              <c:numCache>
                <c:formatCode>General</c:formatCode>
                <c:ptCount val="22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'1-3'!$C$2:$C$22</c:f>
              <c:numCache>
                <c:formatCode>_-* #,##0.0\ _k_r_-;\-* #,##0.0\ _k_r_-;_-* "-"?\ _k_r_-;_-@_-</c:formatCode>
                <c:ptCount val="21"/>
                <c:pt idx="0">
                  <c:v>0.3507730406118803</c:v>
                </c:pt>
                <c:pt idx="1">
                  <c:v>0.83677618214406735</c:v>
                </c:pt>
                <c:pt idx="2">
                  <c:v>1.3904547248791843</c:v>
                </c:pt>
                <c:pt idx="3">
                  <c:v>1.9990417066275299</c:v>
                </c:pt>
                <c:pt idx="4">
                  <c:v>2.7691137148628329</c:v>
                </c:pt>
                <c:pt idx="5">
                  <c:v>3.2938957594254354</c:v>
                </c:pt>
                <c:pt idx="6">
                  <c:v>3.5867082458777162</c:v>
                </c:pt>
                <c:pt idx="7">
                  <c:v>3.5446879406701548</c:v>
                </c:pt>
                <c:pt idx="8">
                  <c:v>3.149897667455317</c:v>
                </c:pt>
                <c:pt idx="9">
                  <c:v>2.8418277130262872</c:v>
                </c:pt>
                <c:pt idx="10">
                  <c:v>2.940367930325646</c:v>
                </c:pt>
                <c:pt idx="11">
                  <c:v>3.4879984558519617</c:v>
                </c:pt>
                <c:pt idx="12">
                  <c:v>4.651415541809591</c:v>
                </c:pt>
                <c:pt idx="13">
                  <c:v>6.3994797698052004</c:v>
                </c:pt>
                <c:pt idx="14">
                  <c:v>7.6391725652365565</c:v>
                </c:pt>
                <c:pt idx="15">
                  <c:v>8.0547224114638709</c:v>
                </c:pt>
                <c:pt idx="16">
                  <c:v>7.5076384004713681</c:v>
                </c:pt>
                <c:pt idx="17">
                  <c:v>7.0220148369625051</c:v>
                </c:pt>
                <c:pt idx="18">
                  <c:v>6.389221144327859</c:v>
                </c:pt>
                <c:pt idx="19">
                  <c:v>5.4029050321460481</c:v>
                </c:pt>
                <c:pt idx="20">
                  <c:v>5.0435963366072123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F-4B33-B1FC-E78D5985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08358245612771"/>
          <c:y val="0.78336437099758383"/>
          <c:w val="0.67679262930519024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Ráðstöfunartekjur örorkulífeyrisþega</a:t>
            </a:r>
            <a:endParaRPr lang="is-IS" sz="1000" baseline="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- </a:t>
            </a: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Áhrif hærri verðbólgu að fullu bætt</a:t>
            </a:r>
          </a:p>
          <a:p>
            <a:pPr algn="l">
              <a:defRPr sz="1000"/>
            </a:pPr>
            <a:r>
              <a:rPr lang="is-IS" sz="800"/>
              <a:t>Þúsundir króna</a:t>
            </a:r>
          </a:p>
        </c:rich>
      </c:tx>
      <c:layout>
        <c:manualLayout>
          <c:xMode val="edge"/>
          <c:yMode val="edge"/>
          <c:x val="3.6111646921648505E-2"/>
          <c:y val="3.94365704286964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2.8900372828167958E-2"/>
          <c:y val="0.17171296296296296"/>
          <c:w val="0.94054403163041544"/>
          <c:h val="0.43028751332214477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DEF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45-425B-BB42-35C8C3FCBDB4}"/>
              </c:ext>
            </c:extLst>
          </c:dPt>
          <c:dPt>
            <c:idx val="1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45-425B-BB42-35C8C3FCBDB4}"/>
              </c:ext>
            </c:extLst>
          </c:dPt>
          <c:dPt>
            <c:idx val="2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45-425B-BB42-35C8C3FCBDB4}"/>
              </c:ext>
            </c:extLst>
          </c:dPt>
          <c:dPt>
            <c:idx val="3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45-425B-BB42-35C8C3FCBDB4}"/>
              </c:ext>
            </c:extLst>
          </c:dPt>
          <c:dPt>
            <c:idx val="4"/>
            <c:invertIfNegative val="0"/>
            <c:bubble3D val="0"/>
            <c:spPr>
              <a:solidFill>
                <a:srgbClr val="C8DEF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45-425B-BB42-35C8C3FCBDB4}"/>
              </c:ext>
            </c:extLst>
          </c:dPt>
          <c:cat>
            <c:strRef>
              <c:f>'1-4'!$A$1:$A$5</c:f>
              <c:strCache>
                <c:ptCount val="5"/>
                <c:pt idx="0">
                  <c:v>Ráðstöfunartekjur 2022*</c:v>
                </c:pt>
                <c:pt idx="1">
                  <c:v>Sérstök hækkun almannatrygginga í júní</c:v>
                </c:pt>
                <c:pt idx="2">
                  <c:v>Hækkun almannatrygginga næstu áramót</c:v>
                </c:pt>
                <c:pt idx="3">
                  <c:v>Uppfærð viðmið tekjuskatts næstu áramót</c:v>
                </c:pt>
                <c:pt idx="4">
                  <c:v>Ráðstöfunartekjur 2023</c:v>
                </c:pt>
              </c:strCache>
            </c:strRef>
          </c:cat>
          <c:val>
            <c:numRef>
              <c:f>'1-4'!$B$1:$B$5</c:f>
              <c:numCache>
                <c:formatCode>_(* #,##0_);_(* \(#,##0\);_(* "-"_);_(@_)</c:formatCode>
                <c:ptCount val="5"/>
                <c:pt idx="0">
                  <c:v>3641</c:v>
                </c:pt>
                <c:pt idx="1">
                  <c:v>3641</c:v>
                </c:pt>
                <c:pt idx="2" formatCode="#,##0">
                  <c:v>3730</c:v>
                </c:pt>
                <c:pt idx="3" formatCode="#,##0">
                  <c:v>3898</c:v>
                </c:pt>
                <c:pt idx="4" formatCode="#,##0">
                  <c:v>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45-425B-BB42-35C8C3FCBDB4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145468912974381E-17"/>
                  <c:y val="-3.0027400421101344E-2"/>
                </c:manualLayout>
              </c:layout>
              <c:tx>
                <c:rich>
                  <a:bodyPr/>
                  <a:lstStyle/>
                  <a:p>
                    <a:fld id="{76DAC15F-6502-40B9-ACA5-FC4D73099941}" type="CELLRANGE">
                      <a:rPr lang="en-US"/>
                      <a:pPr/>
                      <a:t>[CELLRANGE]</a:t>
                    </a:fld>
                    <a:endParaRPr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845-425B-BB42-35C8C3FCBDB4}"/>
                </c:ext>
              </c:extLst>
            </c:dLbl>
            <c:dLbl>
              <c:idx val="1"/>
              <c:layout>
                <c:manualLayout>
                  <c:x val="0"/>
                  <c:y val="-7.10227531325381E-2"/>
                </c:manualLayout>
              </c:layout>
              <c:tx>
                <c:rich>
                  <a:bodyPr/>
                  <a:lstStyle/>
                  <a:p>
                    <a:fld id="{C05FA457-0AFE-4FBB-A511-0D0AF56BE817}" type="CELLRANGE">
                      <a:rPr lang="en-US"/>
                      <a:pPr/>
                      <a:t>[CELLRANGE]</a:t>
                    </a:fld>
                    <a:endParaRPr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845-425B-BB42-35C8C3FCBDB4}"/>
                </c:ext>
              </c:extLst>
            </c:dLbl>
            <c:dLbl>
              <c:idx val="2"/>
              <c:layout>
                <c:manualLayout>
                  <c:x val="-8.9703347021645455E-17"/>
                  <c:y val="-9.0488077274525527E-2"/>
                </c:manualLayout>
              </c:layout>
              <c:tx>
                <c:rich>
                  <a:bodyPr/>
                  <a:lstStyle/>
                  <a:p>
                    <a:fld id="{33A8B5AF-B1D2-4119-AB78-8B440CEA4DCE}" type="CELLRANGE">
                      <a:rPr lang="en-US"/>
                      <a:pPr/>
                      <a:t>[CELLRANGE]</a:t>
                    </a:fld>
                    <a:endParaRPr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845-425B-BB42-35C8C3FCBDB4}"/>
                </c:ext>
              </c:extLst>
            </c:dLbl>
            <c:dLbl>
              <c:idx val="3"/>
              <c:layout>
                <c:manualLayout>
                  <c:x val="-2.4464831804281344E-3"/>
                  <c:y val="-6.0002940857259893E-2"/>
                </c:manualLayout>
              </c:layout>
              <c:tx>
                <c:rich>
                  <a:bodyPr/>
                  <a:lstStyle/>
                  <a:p>
                    <a:fld id="{03BB5453-0F83-4C47-A272-DB6E33895923}" type="CELLRANGE">
                      <a:rPr lang="en-US"/>
                      <a:pPr/>
                      <a:t>[CELLRANGE]</a:t>
                    </a:fld>
                    <a:endParaRPr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845-425B-BB42-35C8C3FCBDB4}"/>
                </c:ext>
              </c:extLst>
            </c:dLbl>
            <c:dLbl>
              <c:idx val="4"/>
              <c:layout>
                <c:manualLayout>
                  <c:x val="-1.6916375130379505E-16"/>
                  <c:y val="-2.636439675809758E-2"/>
                </c:manualLayout>
              </c:layout>
              <c:tx>
                <c:rich>
                  <a:bodyPr/>
                  <a:lstStyle/>
                  <a:p>
                    <a:fld id="{7643C2D7-44F1-4F4A-9F06-14FE45A2B14B}" type="CELLRANGE">
                      <a:rPr lang="en-US"/>
                      <a:pPr/>
                      <a:t>[CELLRANGE]</a:t>
                    </a:fld>
                    <a:endParaRPr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845-425B-BB42-35C8C3FCB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FiraGO SemiBold" panose="020B0603050000020004" pitchFamily="34" charset="0"/>
                    <a:ea typeface="+mn-ea"/>
                    <a:cs typeface="FiraGO SemiBold" panose="020B0603050000020004" pitchFamily="34" charset="0"/>
                  </a:defRPr>
                </a:pPr>
                <a:endParaRPr lang="LID4096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'1-4'!$A$1:$A$5</c:f>
              <c:strCache>
                <c:ptCount val="5"/>
                <c:pt idx="0">
                  <c:v>Ráðstöfunartekjur 2022*</c:v>
                </c:pt>
                <c:pt idx="1">
                  <c:v>Sérstök hækkun almannatrygginga í júní</c:v>
                </c:pt>
                <c:pt idx="2">
                  <c:v>Hækkun almannatrygginga næstu áramót</c:v>
                </c:pt>
                <c:pt idx="3">
                  <c:v>Uppfærð viðmið tekjuskatts næstu áramót</c:v>
                </c:pt>
                <c:pt idx="4">
                  <c:v>Ráðstöfunartekjur 2023</c:v>
                </c:pt>
              </c:strCache>
            </c:strRef>
          </c:cat>
          <c:val>
            <c:numRef>
              <c:f>'1-4'!$C$1:$C$5</c:f>
              <c:numCache>
                <c:formatCode>#,##0</c:formatCode>
                <c:ptCount val="5"/>
                <c:pt idx="0">
                  <c:v>0</c:v>
                </c:pt>
                <c:pt idx="1">
                  <c:v>89</c:v>
                </c:pt>
                <c:pt idx="2">
                  <c:v>168</c:v>
                </c:pt>
                <c:pt idx="3">
                  <c:v>78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'1-4'!$D$1:$D$5</c15:f>
                <c15:dlblRangeCache>
                  <c:ptCount val="5"/>
                  <c:pt idx="0">
                    <c:v> 3.641 </c:v>
                  </c:pt>
                  <c:pt idx="1">
                    <c:v>89</c:v>
                  </c:pt>
                  <c:pt idx="2">
                    <c:v> 168 </c:v>
                  </c:pt>
                  <c:pt idx="3">
                    <c:v> 78 </c:v>
                  </c:pt>
                  <c:pt idx="4">
                    <c:v> 3.976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5845-425B-BB42-35C8C3FC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Tekjur áætlaðar 79 ma.kr. meiri en í fjárlögum  </a:t>
            </a:r>
          </a:p>
          <a:p>
            <a:pPr algn="l">
              <a:defRPr sz="11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2022 (ma.kr.)</a:t>
            </a:r>
          </a:p>
        </c:rich>
      </c:tx>
      <c:layout>
        <c:manualLayout>
          <c:xMode val="edge"/>
          <c:yMode val="edge"/>
          <c:x val="6.8716140212203208E-2"/>
          <c:y val="2.53899259996349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3488584197245612E-2"/>
          <c:y val="0.15888972610481106"/>
          <c:w val="0.9738309062718512"/>
          <c:h val="0.6942657349016325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0A9-4D80-8ADD-4ADD75735A2F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0A9-4D80-8ADD-4ADD75735A2F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0A9-4D80-8ADD-4ADD75735A2F}"/>
              </c:ext>
            </c:extLst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0A9-4D80-8ADD-4ADD75735A2F}"/>
              </c:ext>
            </c:extLst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0A9-4D80-8ADD-4ADD75735A2F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B-20A9-4D80-8ADD-4ADD75735A2F}"/>
              </c:ext>
            </c:extLst>
          </c:dPt>
          <c:dPt>
            <c:idx val="6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D-20A9-4D80-8ADD-4ADD75735A2F}"/>
              </c:ext>
            </c:extLst>
          </c:dPt>
          <c:dPt>
            <c:idx val="7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0A9-4D80-8ADD-4ADD75735A2F}"/>
              </c:ext>
            </c:extLst>
          </c:dPt>
          <c:dPt>
            <c:idx val="8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11-20A9-4D80-8ADD-4ADD75735A2F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A9-4D80-8ADD-4ADD75735A2F}"/>
              </c:ext>
            </c:extLst>
          </c:dPt>
          <c:dLbls>
            <c:dLbl>
              <c:idx val="0"/>
              <c:layout>
                <c:manualLayout>
                  <c:x val="2.5740025740025683E-3"/>
                  <c:y val="-8.2593253905105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9-4D80-8ADD-4ADD75735A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A9-4D80-8ADD-4ADD75735A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A9-4D80-8ADD-4ADD75735A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A9-4D80-8ADD-4ADD75735A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A9-4D80-8ADD-4ADD75735A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A9-4D80-8ADD-4ADD75735A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A9-4D80-8ADD-4ADD75735A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A9-4D80-8ADD-4ADD75735A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A9-4D80-8ADD-4ADD75735A2F}"/>
                </c:ext>
              </c:extLst>
            </c:dLbl>
            <c:dLbl>
              <c:idx val="9"/>
              <c:layout>
                <c:manualLayout>
                  <c:x val="-2.5772454118910813E-3"/>
                  <c:y val="-0.272572124862057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A9-4D80-8ADD-4ADD75735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'1-5'!$A$1:$A$10</c:f>
              <c:strCache>
                <c:ptCount val="10"/>
                <c:pt idx="0">
                  <c:v>Fjárlög 
2022</c:v>
                </c:pt>
                <c:pt idx="1">
                  <c:v>Tekjusk.
einstakl.</c:v>
                </c:pt>
                <c:pt idx="2">
                  <c:v>Tekjusk. 
lögaðila</c:v>
                </c:pt>
                <c:pt idx="3">
                  <c:v>Fjármagns-
tekjusk.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Trygginga-
gjald</c:v>
                </c:pt>
                <c:pt idx="8">
                  <c:v>Aðrar
tekjur</c:v>
                </c:pt>
                <c:pt idx="9">
                  <c:v>Endurmat
2022</c:v>
                </c:pt>
              </c:strCache>
            </c:strRef>
          </c:cat>
          <c:val>
            <c:numRef>
              <c:f>'1-5'!$B$1:$B$10</c:f>
              <c:numCache>
                <c:formatCode>#,##0.0</c:formatCode>
                <c:ptCount val="10"/>
                <c:pt idx="0">
                  <c:v>951.96269477382441</c:v>
                </c:pt>
                <c:pt idx="1">
                  <c:v>951.96269477382441</c:v>
                </c:pt>
                <c:pt idx="2">
                  <c:v>959.16269477382446</c:v>
                </c:pt>
                <c:pt idx="3">
                  <c:v>962.06269477382443</c:v>
                </c:pt>
                <c:pt idx="4">
                  <c:v>978.06269477382443</c:v>
                </c:pt>
                <c:pt idx="5">
                  <c:v>997.46269477382441</c:v>
                </c:pt>
                <c:pt idx="6">
                  <c:v>1002.5434860715994</c:v>
                </c:pt>
                <c:pt idx="7">
                  <c:v>1020.7407519202242</c:v>
                </c:pt>
                <c:pt idx="8">
                  <c:v>1030.5556519202241</c:v>
                </c:pt>
                <c:pt idx="9">
                  <c:v>1030.5556519202241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0A9-4D80-8ADD-4ADD75735A2F}"/>
            </c:ext>
          </c:extLst>
        </c:ser>
        <c:ser>
          <c:idx val="1"/>
          <c:order val="1"/>
          <c:spPr>
            <a:solidFill>
              <a:srgbClr val="FDC41B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20A9-4D80-8ADD-4ADD75735A2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20A9-4D80-8ADD-4ADD75735A2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20A9-4D80-8ADD-4ADD75735A2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20A9-4D80-8ADD-4ADD75735A2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20A9-4D80-8ADD-4ADD75735A2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0A9-4D80-8ADD-4ADD75735A2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20A9-4D80-8ADD-4ADD75735A2F}"/>
              </c:ext>
            </c:extLst>
          </c:dPt>
          <c:dLbls>
            <c:dLbl>
              <c:idx val="1"/>
              <c:layout>
                <c:manualLayout>
                  <c:x val="0"/>
                  <c:y val="-5.1852217510280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59AB456-FD4C-4D76-85CA-2FDA2CC03F1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20A9-4D80-8ADD-4ADD75735A2F}"/>
                </c:ext>
              </c:extLst>
            </c:dLbl>
            <c:dLbl>
              <c:idx val="2"/>
              <c:layout>
                <c:manualLayout>
                  <c:x val="0"/>
                  <c:y val="-4.00838016948701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CFBFF9C-D232-42AC-9F11-F243479212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20A9-4D80-8ADD-4ADD75735A2F}"/>
                </c:ext>
              </c:extLst>
            </c:dLbl>
            <c:dLbl>
              <c:idx val="3"/>
              <c:layout>
                <c:manualLayout>
                  <c:x val="0"/>
                  <c:y val="-6.6727960160744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9466A6-4666-437C-AB13-235B8678D9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20A9-4D80-8ADD-4ADD75735A2F}"/>
                </c:ext>
              </c:extLst>
            </c:dLbl>
            <c:dLbl>
              <c:idx val="4"/>
              <c:layout>
                <c:manualLayout>
                  <c:x val="0"/>
                  <c:y val="-7.52208222075141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9E6E5D2-0E5F-490E-8544-4FD2199DC0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20A9-4D80-8ADD-4ADD75735A2F}"/>
                </c:ext>
              </c:extLst>
            </c:dLbl>
            <c:dLbl>
              <c:idx val="5"/>
              <c:layout>
                <c:manualLayout>
                  <c:x val="0"/>
                  <c:y val="-3.80563099064879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0BECB75-521C-4A71-B2BF-34CF5EBF93D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20A9-4D80-8ADD-4ADD75735A2F}"/>
                </c:ext>
              </c:extLst>
            </c:dLbl>
            <c:dLbl>
              <c:idx val="6"/>
              <c:layout>
                <c:manualLayout>
                  <c:x val="0"/>
                  <c:y val="-6.80747499166984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FBAC535-0B23-4158-A3A5-4A08239D35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20A9-4D80-8ADD-4ADD75735A2F}"/>
                </c:ext>
              </c:extLst>
            </c:dLbl>
            <c:dLbl>
              <c:idx val="7"/>
              <c:layout>
                <c:manualLayout>
                  <c:x val="2.5740025740025739E-3"/>
                  <c:y val="-5.0735034785302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5D43DB95-978E-4067-8D61-166C66FF09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20A9-4D80-8ADD-4ADD75735A2F}"/>
                </c:ext>
              </c:extLst>
            </c:dLbl>
            <c:dLbl>
              <c:idx val="8"/>
              <c:layout>
                <c:manualLayout>
                  <c:x val="0"/>
                  <c:y val="-3.04000358537711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06D546BB-C01D-4D78-9370-80B509DF287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20A9-4D80-8ADD-4ADD75735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'1-5'!$A$1:$A$10</c:f>
              <c:strCache>
                <c:ptCount val="10"/>
                <c:pt idx="0">
                  <c:v>Fjárlög 
2022</c:v>
                </c:pt>
                <c:pt idx="1">
                  <c:v>Tekjusk.
einstakl.</c:v>
                </c:pt>
                <c:pt idx="2">
                  <c:v>Tekjusk. 
lögaðila</c:v>
                </c:pt>
                <c:pt idx="3">
                  <c:v>Fjármagns-
tekjusk.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Trygginga-
gjald</c:v>
                </c:pt>
                <c:pt idx="8">
                  <c:v>Aðrar
tekjur</c:v>
                </c:pt>
                <c:pt idx="9">
                  <c:v>Endurmat
2022</c:v>
                </c:pt>
              </c:strCache>
            </c:strRef>
          </c:cat>
          <c:val>
            <c:numRef>
              <c:f>'1-5'!$C$1:$C$10</c:f>
              <c:numCache>
                <c:formatCode>0.0</c:formatCode>
                <c:ptCount val="10"/>
                <c:pt idx="1">
                  <c:v>7.2</c:v>
                </c:pt>
                <c:pt idx="2">
                  <c:v>2.9</c:v>
                </c:pt>
                <c:pt idx="3">
                  <c:v>16</c:v>
                </c:pt>
                <c:pt idx="4">
                  <c:v>19.399999999999999</c:v>
                </c:pt>
                <c:pt idx="5">
                  <c:v>5.0807912977749998</c:v>
                </c:pt>
                <c:pt idx="6">
                  <c:v>18.19726584862476</c:v>
                </c:pt>
                <c:pt idx="7">
                  <c:v>11.009</c:v>
                </c:pt>
                <c:pt idx="8">
                  <c:v>1.1940999999999995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20A9-4D80-8ADD-4ADD75735A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9504128"/>
        <c:axId val="249505664"/>
      </c:barChart>
      <c:catAx>
        <c:axId val="249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LID4096"/>
          </a:p>
        </c:txPr>
        <c:crossAx val="249505664"/>
        <c:crosses val="autoZero"/>
        <c:auto val="1"/>
        <c:lblAlgn val="ctr"/>
        <c:lblOffset val="100"/>
        <c:tickLblSkip val="1"/>
        <c:noMultiLvlLbl val="0"/>
      </c:catAx>
      <c:valAx>
        <c:axId val="249505664"/>
        <c:scaling>
          <c:orientation val="minMax"/>
        </c:scaling>
        <c:delete val="1"/>
        <c:axPos val="l"/>
        <c:majorGridlines>
          <c:spPr>
            <a:ln>
              <a:solidFill>
                <a:srgbClr val="868686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95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60"/>
              <a:t>Tekjur </a:t>
            </a:r>
            <a:r>
              <a:rPr lang="is-IS" sz="1060" baseline="0"/>
              <a:t>af ökutækjum &amp; eldsneyti aukast vegna fyrirhugaðra breytinga en lækka aftur ef ekkert verður frekar gert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50">
                <a:latin typeface="FiraGO Light" panose="020B0403050000020004" pitchFamily="34" charset="0"/>
                <a:cs typeface="FiraGO Light" panose="020B0403050000020004" pitchFamily="34" charset="0"/>
              </a:rPr>
              <a:t>Tekjur ríkissjóðs af ökutækjum og eldsneyti sem hlutfall af VLF</a:t>
            </a:r>
          </a:p>
        </c:rich>
      </c:tx>
      <c:layout>
        <c:manualLayout>
          <c:xMode val="edge"/>
          <c:yMode val="edge"/>
          <c:x val="0.14805763387460386"/>
          <c:y val="2.3148108104238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9513288085396338"/>
          <c:w val="0.85566877955266007"/>
          <c:h val="0.5275623004343764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'1-6'!$B$1</c:f>
              <c:strCache>
                <c:ptCount val="1"/>
                <c:pt idx="0">
                  <c:v>Vörugjald á ökutæki</c:v>
                </c:pt>
              </c:strCache>
            </c:strRef>
          </c:tx>
          <c:spPr>
            <a:solidFill>
              <a:srgbClr val="1A336A"/>
            </a:solidFill>
            <a:ln>
              <a:noFill/>
            </a:ln>
            <a:effectLst/>
          </c:spPr>
          <c:invertIfNegative val="0"/>
          <c:cat>
            <c:numRef>
              <c:f>'1-6'!$A$2:$A$29</c:f>
              <c:numCache>
                <c:formatCode>0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'1-6'!$B$2:$B$29</c:f>
              <c:numCache>
                <c:formatCode>0.0%</c:formatCode>
                <c:ptCount val="28"/>
                <c:pt idx="0">
                  <c:v>6.9902376257996142E-3</c:v>
                </c:pt>
                <c:pt idx="1">
                  <c:v>3.5561283696279463E-3</c:v>
                </c:pt>
                <c:pt idx="2">
                  <c:v>3.2828341957992836E-3</c:v>
                </c:pt>
                <c:pt idx="3">
                  <c:v>5.161206433429562E-3</c:v>
                </c:pt>
                <c:pt idx="4">
                  <c:v>6.512637298656975E-3</c:v>
                </c:pt>
                <c:pt idx="5">
                  <c:v>9.7896418786766505E-3</c:v>
                </c:pt>
                <c:pt idx="6">
                  <c:v>8.2262122710317891E-3</c:v>
                </c:pt>
                <c:pt idx="7">
                  <c:v>8.081035306943072E-3</c:v>
                </c:pt>
                <c:pt idx="8">
                  <c:v>4.2940945191475973E-3</c:v>
                </c:pt>
                <c:pt idx="9">
                  <c:v>1.0089824648562369E-3</c:v>
                </c:pt>
                <c:pt idx="10">
                  <c:v>1.080925443509599E-3</c:v>
                </c:pt>
                <c:pt idx="11">
                  <c:v>1.6379519877802323E-3</c:v>
                </c:pt>
                <c:pt idx="12">
                  <c:v>2.3000715385115655E-3</c:v>
                </c:pt>
                <c:pt idx="13">
                  <c:v>2.0465488344518631E-3</c:v>
                </c:pt>
                <c:pt idx="14">
                  <c:v>2.4113767518549054E-3</c:v>
                </c:pt>
                <c:pt idx="15">
                  <c:v>3.1261251280915057E-3</c:v>
                </c:pt>
                <c:pt idx="16">
                  <c:v>3.301281221947768E-3</c:v>
                </c:pt>
                <c:pt idx="17">
                  <c:v>3.8622855237344712E-3</c:v>
                </c:pt>
                <c:pt idx="18">
                  <c:v>3.3476186625697422E-3</c:v>
                </c:pt>
                <c:pt idx="19">
                  <c:v>2.0720482757351877E-3</c:v>
                </c:pt>
                <c:pt idx="20">
                  <c:v>1.762465409318806E-3</c:v>
                </c:pt>
                <c:pt idx="21">
                  <c:v>1.4643724728732766E-3</c:v>
                </c:pt>
                <c:pt idx="22">
                  <c:v>1.5051223871627697E-3</c:v>
                </c:pt>
                <c:pt idx="23">
                  <c:v>2.1233148777566194E-3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1-47B7-A461-E947DA5B845F}"/>
            </c:ext>
          </c:extLst>
        </c:ser>
        <c:ser>
          <c:idx val="3"/>
          <c:order val="1"/>
          <c:tx>
            <c:strRef>
              <c:f>'1-6'!$E$1</c:f>
              <c:strCache>
                <c:ptCount val="1"/>
                <c:pt idx="0">
                  <c:v>Kolefnisgjald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'1-6'!$A$2:$A$29</c:f>
              <c:numCache>
                <c:formatCode>0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'1-6'!$E$2:$E$29</c:f>
              <c:numCache>
                <c:formatCode>0.0%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1.1386303240932154E-3</c:v>
                </c:pt>
                <c:pt idx="11">
                  <c:v>1.1682659975104943E-3</c:v>
                </c:pt>
                <c:pt idx="12">
                  <c:v>1.6589347265277808E-3</c:v>
                </c:pt>
                <c:pt idx="13">
                  <c:v>1.5293282832845891E-3</c:v>
                </c:pt>
                <c:pt idx="14">
                  <c:v>1.4398282175655207E-3</c:v>
                </c:pt>
                <c:pt idx="15">
                  <c:v>1.4167959121499985E-3</c:v>
                </c:pt>
                <c:pt idx="16">
                  <c:v>1.3789506997259216E-3</c:v>
                </c:pt>
                <c:pt idx="17">
                  <c:v>1.4405976777080946E-3</c:v>
                </c:pt>
                <c:pt idx="18">
                  <c:v>1.8692804483179289E-3</c:v>
                </c:pt>
                <c:pt idx="19">
                  <c:v>1.7586292088172602E-3</c:v>
                </c:pt>
                <c:pt idx="20">
                  <c:v>1.8829584094923978E-3</c:v>
                </c:pt>
                <c:pt idx="21">
                  <c:v>1.7885582713207525E-3</c:v>
                </c:pt>
                <c:pt idx="22">
                  <c:v>1.9083294853751815E-3</c:v>
                </c:pt>
                <c:pt idx="23">
                  <c:v>1.9342880654685301E-3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1-47B7-A461-E947DA5B845F}"/>
            </c:ext>
          </c:extLst>
        </c:ser>
        <c:ser>
          <c:idx val="0"/>
          <c:order val="2"/>
          <c:tx>
            <c:strRef>
              <c:f>'1-6'!$D$1</c:f>
              <c:strCache>
                <c:ptCount val="1"/>
                <c:pt idx="0">
                  <c:v>Olíugjald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'1-6'!$D$2:$D$29</c:f>
              <c:numCache>
                <c:formatCode>0.0%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1.6044423173309918E-3</c:v>
                </c:pt>
                <c:pt idx="6">
                  <c:v>4.536124191900897E-3</c:v>
                </c:pt>
                <c:pt idx="7">
                  <c:v>4.4875413767321267E-3</c:v>
                </c:pt>
                <c:pt idx="8">
                  <c:v>3.7247778564126759E-3</c:v>
                </c:pt>
                <c:pt idx="9">
                  <c:v>3.8108917228390957E-3</c:v>
                </c:pt>
                <c:pt idx="10">
                  <c:v>3.8174455536604825E-3</c:v>
                </c:pt>
                <c:pt idx="11">
                  <c:v>3.6492731765107147E-3</c:v>
                </c:pt>
                <c:pt idx="12">
                  <c:v>3.7357193956079689E-3</c:v>
                </c:pt>
                <c:pt idx="13">
                  <c:v>3.6423696517923036E-3</c:v>
                </c:pt>
                <c:pt idx="14">
                  <c:v>3.602446365919592E-3</c:v>
                </c:pt>
                <c:pt idx="15">
                  <c:v>3.5973807018029745E-3</c:v>
                </c:pt>
                <c:pt idx="16">
                  <c:v>3.6726902874339934E-3</c:v>
                </c:pt>
                <c:pt idx="17">
                  <c:v>4.3274706382650146E-3</c:v>
                </c:pt>
                <c:pt idx="18">
                  <c:v>4.1439173677493748E-3</c:v>
                </c:pt>
                <c:pt idx="19">
                  <c:v>3.8730580502048723E-3</c:v>
                </c:pt>
                <c:pt idx="20">
                  <c:v>3.8697314095298392E-3</c:v>
                </c:pt>
                <c:pt idx="21">
                  <c:v>3.4467040392812303E-3</c:v>
                </c:pt>
                <c:pt idx="22">
                  <c:v>3.479732491422183E-3</c:v>
                </c:pt>
                <c:pt idx="23">
                  <c:v>3.50605895668593E-3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1-47B7-A461-E947DA5B845F}"/>
            </c:ext>
          </c:extLst>
        </c:ser>
        <c:ser>
          <c:idx val="2"/>
          <c:order val="3"/>
          <c:tx>
            <c:strRef>
              <c:f>'1-6'!$C$1</c:f>
              <c:strCache>
                <c:ptCount val="1"/>
                <c:pt idx="0">
                  <c:v>Vörugjöld af bensíni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'1-6'!$C$2:$C$29</c:f>
              <c:numCache>
                <c:formatCode>0.0%</c:formatCode>
                <c:ptCount val="28"/>
                <c:pt idx="0">
                  <c:v>1.0650247124630582E-2</c:v>
                </c:pt>
                <c:pt idx="1">
                  <c:v>9.258647574341531E-3</c:v>
                </c:pt>
                <c:pt idx="2">
                  <c:v>8.6437820497810656E-3</c:v>
                </c:pt>
                <c:pt idx="3">
                  <c:v>8.5134242694183977E-3</c:v>
                </c:pt>
                <c:pt idx="4">
                  <c:v>8.6024519255044982E-3</c:v>
                </c:pt>
                <c:pt idx="5">
                  <c:v>8.194620831558995E-3</c:v>
                </c:pt>
                <c:pt idx="6">
                  <c:v>7.3385678248468651E-3</c:v>
                </c:pt>
                <c:pt idx="7">
                  <c:v>6.6101830562146748E-3</c:v>
                </c:pt>
                <c:pt idx="8">
                  <c:v>5.496264842337029E-3</c:v>
                </c:pt>
                <c:pt idx="9">
                  <c:v>6.7585223971357439E-3</c:v>
                </c:pt>
                <c:pt idx="10">
                  <c:v>6.9388631662608488E-3</c:v>
                </c:pt>
                <c:pt idx="11">
                  <c:v>6.6860848868192744E-3</c:v>
                </c:pt>
                <c:pt idx="12">
                  <c:v>6.4801968392984889E-3</c:v>
                </c:pt>
                <c:pt idx="13">
                  <c:v>5.8564187628734115E-3</c:v>
                </c:pt>
                <c:pt idx="14">
                  <c:v>5.5834084242412626E-3</c:v>
                </c:pt>
                <c:pt idx="15">
                  <c:v>5.1331805467083949E-3</c:v>
                </c:pt>
                <c:pt idx="16">
                  <c:v>4.8537950005075525E-3</c:v>
                </c:pt>
                <c:pt idx="17">
                  <c:v>4.8070390191520766E-3</c:v>
                </c:pt>
                <c:pt idx="18">
                  <c:v>4.2940363730967056E-3</c:v>
                </c:pt>
                <c:pt idx="19">
                  <c:v>3.8595882580207685E-3</c:v>
                </c:pt>
                <c:pt idx="20">
                  <c:v>3.0419376908231307E-3</c:v>
                </c:pt>
                <c:pt idx="21">
                  <c:v>2.5618059917163452E-3</c:v>
                </c:pt>
                <c:pt idx="22">
                  <c:v>2.4579062836236057E-3</c:v>
                </c:pt>
                <c:pt idx="23">
                  <c:v>2.4185074339325395E-3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1-47B7-A461-E947DA5B845F}"/>
            </c:ext>
          </c:extLst>
        </c:ser>
        <c:ser>
          <c:idx val="4"/>
          <c:order val="4"/>
          <c:tx>
            <c:strRef>
              <c:f>'1-6'!$F$1</c:f>
              <c:strCache>
                <c:ptCount val="1"/>
                <c:pt idx="0">
                  <c:v>Bifreiðagjald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'1-6'!$F$2:$F$29</c:f>
              <c:numCache>
                <c:formatCode>0.0%</c:formatCode>
                <c:ptCount val="28"/>
                <c:pt idx="0">
                  <c:v>3.5937713600381082E-3</c:v>
                </c:pt>
                <c:pt idx="1">
                  <c:v>3.2756766054617046E-3</c:v>
                </c:pt>
                <c:pt idx="2">
                  <c:v>3.4139602407099539E-3</c:v>
                </c:pt>
                <c:pt idx="3">
                  <c:v>3.4252161148262926E-3</c:v>
                </c:pt>
                <c:pt idx="4">
                  <c:v>3.2841416251297119E-3</c:v>
                </c:pt>
                <c:pt idx="5">
                  <c:v>3.4528955331873663E-3</c:v>
                </c:pt>
                <c:pt idx="6">
                  <c:v>3.3531421634375338E-3</c:v>
                </c:pt>
                <c:pt idx="7">
                  <c:v>3.1976616333237438E-3</c:v>
                </c:pt>
                <c:pt idx="8">
                  <c:v>2.957301250294881E-3</c:v>
                </c:pt>
                <c:pt idx="9">
                  <c:v>3.2636678387915328E-3</c:v>
                </c:pt>
                <c:pt idx="10">
                  <c:v>3.5348701075035975E-3</c:v>
                </c:pt>
                <c:pt idx="11">
                  <c:v>3.5280273358379477E-3</c:v>
                </c:pt>
                <c:pt idx="12">
                  <c:v>3.4988835656528431E-3</c:v>
                </c:pt>
                <c:pt idx="13">
                  <c:v>3.2408765644779624E-3</c:v>
                </c:pt>
                <c:pt idx="14">
                  <c:v>3.1308115569700337E-3</c:v>
                </c:pt>
                <c:pt idx="15">
                  <c:v>2.8348900490209653E-3</c:v>
                </c:pt>
                <c:pt idx="16">
                  <c:v>2.7057528597104761E-3</c:v>
                </c:pt>
                <c:pt idx="17">
                  <c:v>2.744554325029268E-3</c:v>
                </c:pt>
                <c:pt idx="18">
                  <c:v>2.6160082407247899E-3</c:v>
                </c:pt>
                <c:pt idx="19">
                  <c:v>2.4616866545241417E-3</c:v>
                </c:pt>
                <c:pt idx="20">
                  <c:v>2.4748717634524987E-3</c:v>
                </c:pt>
                <c:pt idx="21">
                  <c:v>2.2450020330817152E-3</c:v>
                </c:pt>
                <c:pt idx="22">
                  <c:v>2.2507793496103806E-3</c:v>
                </c:pt>
                <c:pt idx="23">
                  <c:v>2.7357099614022788E-3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1-47B7-A461-E947DA5B845F}"/>
            </c:ext>
          </c:extLst>
        </c:ser>
        <c:ser>
          <c:idx val="5"/>
          <c:order val="5"/>
          <c:tx>
            <c:strRef>
              <c:f>'1-6'!$G$1</c:f>
              <c:strCache>
                <c:ptCount val="1"/>
                <c:pt idx="0">
                  <c:v>Kílómetragjald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'1-6'!$G$2:$G$29</c:f>
              <c:numCache>
                <c:formatCode>0.0%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6.1897745301612542E-4</c:v>
                </c:pt>
                <c:pt idx="6">
                  <c:v>9.8309885813679509E-4</c:v>
                </c:pt>
                <c:pt idx="7">
                  <c:v>9.7119508908389694E-4</c:v>
                </c:pt>
                <c:pt idx="8">
                  <c:v>6.4669340253204377E-4</c:v>
                </c:pt>
                <c:pt idx="9">
                  <c:v>5.3062271003713132E-4</c:v>
                </c:pt>
                <c:pt idx="10">
                  <c:v>3.6764552784201E-4</c:v>
                </c:pt>
                <c:pt idx="11">
                  <c:v>4.00564529699282E-4</c:v>
                </c:pt>
                <c:pt idx="12">
                  <c:v>3.8858418782111037E-4</c:v>
                </c:pt>
                <c:pt idx="13">
                  <c:v>3.9083397880157103E-4</c:v>
                </c:pt>
                <c:pt idx="14">
                  <c:v>3.6618800207059184E-4</c:v>
                </c:pt>
                <c:pt idx="15">
                  <c:v>3.5354986567701552E-4</c:v>
                </c:pt>
                <c:pt idx="16">
                  <c:v>3.9250732965639685E-4</c:v>
                </c:pt>
                <c:pt idx="17">
                  <c:v>4.5269438322093568E-4</c:v>
                </c:pt>
                <c:pt idx="18">
                  <c:v>4.6512281984664657E-4</c:v>
                </c:pt>
                <c:pt idx="19">
                  <c:v>4.6125824942638399E-4</c:v>
                </c:pt>
                <c:pt idx="20">
                  <c:v>3.968780740181012E-4</c:v>
                </c:pt>
                <c:pt idx="21">
                  <c:v>4.299921690982652E-4</c:v>
                </c:pt>
                <c:pt idx="22">
                  <c:v>4.0044540575890204E-4</c:v>
                </c:pt>
                <c:pt idx="23">
                  <c:v>4.2207356716381583E-4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1-47B7-A461-E947DA5B845F}"/>
            </c:ext>
          </c:extLst>
        </c:ser>
        <c:ser>
          <c:idx val="6"/>
          <c:order val="6"/>
          <c:tx>
            <c:strRef>
              <c:f>'1-6'!$H$1</c:f>
              <c:strCache>
                <c:ptCount val="1"/>
                <c:pt idx="0">
                  <c:v>Þungaskattur</c:v>
                </c:pt>
              </c:strCache>
            </c:strRef>
          </c:tx>
          <c:spPr>
            <a:solidFill>
              <a:srgbClr val="1A336A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val>
            <c:numRef>
              <c:f>'1-6'!$H$2:$H$29</c:f>
              <c:numCache>
                <c:formatCode>0.0%</c:formatCode>
                <c:ptCount val="28"/>
                <c:pt idx="0">
                  <c:v>6.5378452310654051E-3</c:v>
                </c:pt>
                <c:pt idx="1">
                  <c:v>6.100137483687056E-3</c:v>
                </c:pt>
                <c:pt idx="2">
                  <c:v>5.5072938862481564E-3</c:v>
                </c:pt>
                <c:pt idx="3">
                  <c:v>5.7508956546633927E-3</c:v>
                </c:pt>
                <c:pt idx="4">
                  <c:v>6.0437686323770818E-3</c:v>
                </c:pt>
                <c:pt idx="5">
                  <c:v>3.6912536695847481E-3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1-47B7-A461-E947DA5B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7"/>
          <c:order val="7"/>
          <c:tx>
            <c:strRef>
              <c:f>'1-6'!$I$1</c:f>
              <c:strCache>
                <c:ptCount val="1"/>
                <c:pt idx="0">
                  <c:v>Heildartekjur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val>
            <c:numRef>
              <c:f>'1-6'!$I$2:$I$29</c:f>
              <c:numCache>
                <c:formatCode>0.0%</c:formatCode>
                <c:ptCount val="28"/>
                <c:pt idx="0">
                  <c:v>2.7772101341533711E-2</c:v>
                </c:pt>
                <c:pt idx="1">
                  <c:v>2.219059003311824E-2</c:v>
                </c:pt>
                <c:pt idx="2">
                  <c:v>2.0847870372538459E-2</c:v>
                </c:pt>
                <c:pt idx="3">
                  <c:v>2.2850742472337645E-2</c:v>
                </c:pt>
                <c:pt idx="4">
                  <c:v>2.4442999481668268E-2</c:v>
                </c:pt>
                <c:pt idx="5">
                  <c:v>2.7351831683354876E-2</c:v>
                </c:pt>
                <c:pt idx="6">
                  <c:v>2.4437145309353883E-2</c:v>
                </c:pt>
                <c:pt idx="7">
                  <c:v>2.3347616462297514E-2</c:v>
                </c:pt>
                <c:pt idx="8">
                  <c:v>1.7119131870724225E-2</c:v>
                </c:pt>
                <c:pt idx="9">
                  <c:v>1.5372687133659741E-2</c:v>
                </c:pt>
                <c:pt idx="10">
                  <c:v>1.6878380122869754E-2</c:v>
                </c:pt>
                <c:pt idx="11">
                  <c:v>1.7070167914157948E-2</c:v>
                </c:pt>
                <c:pt idx="12">
                  <c:v>1.8062390253419758E-2</c:v>
                </c:pt>
                <c:pt idx="13">
                  <c:v>1.6706376075681699E-2</c:v>
                </c:pt>
                <c:pt idx="14">
                  <c:v>1.6534059318621903E-2</c:v>
                </c:pt>
                <c:pt idx="15">
                  <c:v>1.6461922203450854E-2</c:v>
                </c:pt>
                <c:pt idx="16">
                  <c:v>1.630497739898211E-2</c:v>
                </c:pt>
                <c:pt idx="17">
                  <c:v>1.7634641567109859E-2</c:v>
                </c:pt>
                <c:pt idx="18">
                  <c:v>1.6735983912305189E-2</c:v>
                </c:pt>
                <c:pt idx="19">
                  <c:v>1.4486268696728614E-2</c:v>
                </c:pt>
                <c:pt idx="20">
                  <c:v>1.3428842756634774E-2</c:v>
                </c:pt>
                <c:pt idx="21">
                  <c:v>1.1936434977371586E-2</c:v>
                </c:pt>
                <c:pt idx="22">
                  <c:v>1.2002315402953021E-2</c:v>
                </c:pt>
                <c:pt idx="23">
                  <c:v>1.3139952862409713E-2</c:v>
                </c:pt>
                <c:pt idx="24">
                  <c:v>1.2502297451645833E-2</c:v>
                </c:pt>
                <c:pt idx="25">
                  <c:v>1.1846918581872055E-2</c:v>
                </c:pt>
                <c:pt idx="26">
                  <c:v>1.1270214885121088E-2</c:v>
                </c:pt>
                <c:pt idx="27">
                  <c:v>1.0691634166881998E-2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A1-47B7-A461-E947DA5B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1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31149736988266E-2"/>
          <c:y val="0.83265306122448979"/>
          <c:w val="0.90738850589734377"/>
          <c:h val="0.14186925647451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50"/>
              <a:t>Fyrirhugaðar breytingar á skattlagningu</a:t>
            </a:r>
            <a:r>
              <a:rPr lang="is-IS" sz="1050" baseline="0"/>
              <a:t> ökutækja styrkja tekjuöflun ríkissjóðs til framtíðar</a:t>
            </a:r>
            <a:endParaRPr lang="is-IS" sz="300"/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950">
                <a:latin typeface="FiraGO Light" panose="020B0403050000020004" pitchFamily="34" charset="0"/>
                <a:cs typeface="FiraGO Light" panose="020B0403050000020004" pitchFamily="34" charset="0"/>
              </a:rPr>
              <a:t>Meðalvörugj. nýrra fólksbíla og meðalbifreiðagj. bíla í umferð </a:t>
            </a:r>
            <a:r>
              <a:rPr lang="is-IS" sz="950" baseline="0">
                <a:latin typeface="FiraGO Light" panose="020B0403050000020004" pitchFamily="34" charset="0"/>
                <a:cs typeface="FiraGO Light" panose="020B0403050000020004" pitchFamily="34" charset="0"/>
              </a:rPr>
              <a:t>(þús.kr.)</a:t>
            </a:r>
            <a:endParaRPr lang="is-IS" sz="95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286832298136646"/>
          <c:w val="0.85566877955266007"/>
          <c:h val="0.46679917184265002"/>
        </c:manualLayout>
      </c:layout>
      <c:lineChart>
        <c:grouping val="standard"/>
        <c:varyColors val="0"/>
        <c:ser>
          <c:idx val="1"/>
          <c:order val="0"/>
          <c:tx>
            <c:v>Meðalvörugjald (þús.kr.)</c:v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359612724757955E-2"/>
                  <c:y val="3.27683542932615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237348A8-EE41-4F98-820E-05317C0514FB}" type="VALUE">
                      <a:rPr lang="en-US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5">
                              <a:lumMod val="50000"/>
                            </a:schemeClr>
                          </a:solidFill>
                        </a:defRPr>
                      </a:pPr>
                      <a:t>[VALUE]</a:t>
                    </a:fld>
                    <a:r>
                      <a:rPr lang="en-US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þús.kr.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2B3-4653-82FC-DBF3B4618CE0}"/>
                </c:ext>
              </c:extLst>
            </c:dLbl>
            <c:dLbl>
              <c:idx val="13"/>
              <c:layout>
                <c:manualLayout>
                  <c:x val="-4.5683453237410167E-2"/>
                  <c:y val="9.02760524499654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427953DB-B5F5-4681-9B4F-6FF421FED724}" type="VALUE">
                      <a:rPr lang="en-US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5">
                              <a:lumMod val="50000"/>
                            </a:schemeClr>
                          </a:solidFill>
                        </a:defRPr>
                      </a:pPr>
                      <a:t>[VALUE]</a:t>
                    </a:fld>
                    <a:r>
                      <a:rPr lang="en-US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þús.kr.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B3-4653-82FC-DBF3B4618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'1-7'!$A$2:$A$15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'1-7'!$B$2:$B$15</c:f>
              <c:numCache>
                <c:formatCode>_(* #,##0_);_(* \(#,##0\);_(* "-"_);_(@_)</c:formatCode>
                <c:ptCount val="14"/>
                <c:pt idx="0">
                  <c:v>642.0051308194719</c:v>
                </c:pt>
                <c:pt idx="1">
                  <c:v>673.18592925395092</c:v>
                </c:pt>
                <c:pt idx="2">
                  <c:v>629.39449683271732</c:v>
                </c:pt>
                <c:pt idx="3">
                  <c:v>605.50836108057683</c:v>
                </c:pt>
                <c:pt idx="4">
                  <c:v>537.5309845847529</c:v>
                </c:pt>
                <c:pt idx="5">
                  <c:v>516.3989444459728</c:v>
                </c:pt>
                <c:pt idx="6">
                  <c:v>400.84787747700204</c:v>
                </c:pt>
                <c:pt idx="7">
                  <c:v>403.35081651826403</c:v>
                </c:pt>
                <c:pt idx="8">
                  <c:v>426.78938746514052</c:v>
                </c:pt>
                <c:pt idx="9">
                  <c:v>444.45597874440966</c:v>
                </c:pt>
                <c:pt idx="10">
                  <c:v>405.70868161706494</c:v>
                </c:pt>
                <c:pt idx="11">
                  <c:v>208.82349722443178</c:v>
                </c:pt>
                <c:pt idx="12">
                  <c:v>210.60849728174665</c:v>
                </c:pt>
                <c:pt idx="13">
                  <c:v>288.30069970221865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653-82FC-DBF3B4618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lineChart>
        <c:grouping val="standard"/>
        <c:varyColors val="0"/>
        <c:ser>
          <c:idx val="0"/>
          <c:order val="1"/>
          <c:tx>
            <c:v>Meðalbifreiðagjald (þús.kr.) - hægri ás</c:v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B219F463-9987-464A-B26D-51CA5A9881EA}" type="VALUE">
                      <a:rPr lang="en-US">
                        <a:solidFill>
                          <a:srgbClr val="C00000"/>
                        </a:solidFill>
                      </a:rPr>
                      <a:pPr>
                        <a:defRPr>
                          <a:solidFill>
                            <a:srgbClr val="C00000"/>
                          </a:solidFill>
                        </a:defRPr>
                      </a:pPr>
                      <a:t>[VALUE]</a:t>
                    </a:fld>
                    <a:r>
                      <a:rPr lang="en-US">
                        <a:solidFill>
                          <a:srgbClr val="C00000"/>
                        </a:solidFill>
                      </a:rPr>
                      <a:t> þús.kr.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B3-4653-82FC-DBF3B4618CE0}"/>
                </c:ext>
              </c:extLst>
            </c:dLbl>
            <c:dLbl>
              <c:idx val="13"/>
              <c:layout>
                <c:manualLayout>
                  <c:x val="-4.5489008792965628E-2"/>
                  <c:y val="-5.43409247757073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00000"/>
                        </a:solidFill>
                        <a:latin typeface="FiraGO Light" panose="020B0403050000020004" pitchFamily="34" charset="0"/>
                        <a:ea typeface="+mn-ea"/>
                        <a:cs typeface="FiraGO Light" panose="020B0403050000020004" pitchFamily="34" charset="0"/>
                      </a:defRPr>
                    </a:pPr>
                    <a:fld id="{D8567173-300C-4994-B484-6F0929FB903F}" type="VALUE">
                      <a:rPr lang="en-US">
                        <a:solidFill>
                          <a:srgbClr val="C00000"/>
                        </a:solidFill>
                      </a:rPr>
                      <a:pPr>
                        <a:defRPr>
                          <a:solidFill>
                            <a:srgbClr val="C00000"/>
                          </a:solidFill>
                        </a:defRPr>
                      </a:pPr>
                      <a:t>[VALUE]</a:t>
                    </a:fld>
                    <a:r>
                      <a:rPr lang="en-US">
                        <a:solidFill>
                          <a:srgbClr val="C00000"/>
                        </a:solidFill>
                      </a:rPr>
                      <a:t>þús.kr.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LID4096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2B3-4653-82FC-DBF3B4618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'1-7'!$A$2:$A$15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'1-7'!$C$2:$C$15</c:f>
              <c:numCache>
                <c:formatCode>_(* #,##0_);_(* \(#,##0\);_(* "-"_);_(@_)</c:formatCode>
                <c:ptCount val="14"/>
                <c:pt idx="0">
                  <c:v>47.473234584794589</c:v>
                </c:pt>
                <c:pt idx="1">
                  <c:v>47.805348919058559</c:v>
                </c:pt>
                <c:pt idx="2">
                  <c:v>46.639117951963506</c:v>
                </c:pt>
                <c:pt idx="3">
                  <c:v>43.861561529332256</c:v>
                </c:pt>
                <c:pt idx="4">
                  <c:v>42.943643640812567</c:v>
                </c:pt>
                <c:pt idx="5">
                  <c:v>40.693557346117878</c:v>
                </c:pt>
                <c:pt idx="6">
                  <c:v>38.769978249667474</c:v>
                </c:pt>
                <c:pt idx="7">
                  <c:v>37.940821242528919</c:v>
                </c:pt>
                <c:pt idx="8">
                  <c:v>36.39169883343051</c:v>
                </c:pt>
                <c:pt idx="9">
                  <c:v>35.306266220507858</c:v>
                </c:pt>
                <c:pt idx="10">
                  <c:v>34.044036275472322</c:v>
                </c:pt>
                <c:pt idx="11">
                  <c:v>31.853204225215848</c:v>
                </c:pt>
                <c:pt idx="12">
                  <c:v>31.228677045359905</c:v>
                </c:pt>
                <c:pt idx="13">
                  <c:v>37.107068979178742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3-4653-82FC-DBF3B4618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34712"/>
        <c:axId val="629233728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valAx>
        <c:axId val="629233728"/>
        <c:scaling>
          <c:orientation val="minMax"/>
          <c:max val="80"/>
          <c:min val="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629234712"/>
        <c:crosses val="max"/>
        <c:crossBetween val="between"/>
      </c:valAx>
      <c:catAx>
        <c:axId val="629234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9233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140687450039966E-2"/>
          <c:y val="0.81290959282263631"/>
          <c:w val="0.87271203037569944"/>
          <c:h val="4.6855762594893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solidFill>
                  <a:sysClr val="windowText" lastClr="000000"/>
                </a:solidFill>
                <a:latin typeface="FiraGO SemiBold" panose="020B0603050000020004" pitchFamily="34" charset="0"/>
                <a:cs typeface="FiraGO SemiBold" panose="020B0603050000020004" pitchFamily="34" charset="0"/>
              </a:rPr>
              <a:t>Hlutfallsleg skipting rammasettra útgjalda 2023</a:t>
            </a: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n-US" sz="800" b="0">
                <a:solidFill>
                  <a:sysClr val="windowText" lastClr="000000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án launa-,</a:t>
            </a:r>
            <a:r>
              <a:rPr lang="en-US" sz="800" b="0" baseline="0">
                <a:solidFill>
                  <a:sysClr val="windowText" lastClr="000000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 gengis- og verðlagsbreytinga</a:t>
            </a:r>
            <a:endParaRPr lang="en-US" sz="700" b="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ID4096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explosion val="7"/>
          <c:dPt>
            <c:idx val="0"/>
            <c:bubble3D val="0"/>
            <c:spPr>
              <a:solidFill>
                <a:srgbClr val="60986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1F-4B39-B10F-C6A4BE48899E}"/>
              </c:ext>
            </c:extLst>
          </c:dPt>
          <c:dPt>
            <c:idx val="1"/>
            <c:bubble3D val="0"/>
            <c:explosion val="4"/>
            <c:spPr>
              <a:solidFill>
                <a:srgbClr val="4E8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1F-4B39-B10F-C6A4BE48899E}"/>
              </c:ext>
            </c:extLst>
          </c:dPt>
          <c:dPt>
            <c:idx val="2"/>
            <c:bubble3D val="0"/>
            <c:spPr>
              <a:solidFill>
                <a:srgbClr val="C8DEF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1F-4B39-B10F-C6A4BE48899E}"/>
              </c:ext>
            </c:extLst>
          </c:dPt>
          <c:dPt>
            <c:idx val="3"/>
            <c:bubble3D val="0"/>
            <c:spPr>
              <a:solidFill>
                <a:srgbClr val="8C72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1F-4B39-B10F-C6A4BE48899E}"/>
              </c:ext>
            </c:extLst>
          </c:dPt>
          <c:dPt>
            <c:idx val="4"/>
            <c:bubble3D val="0"/>
            <c:spPr>
              <a:solidFill>
                <a:srgbClr val="F1892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1F-4B39-B10F-C6A4BE48899E}"/>
              </c:ext>
            </c:extLst>
          </c:dPt>
          <c:dPt>
            <c:idx val="5"/>
            <c:bubble3D val="0"/>
            <c:spPr>
              <a:solidFill>
                <a:srgbClr val="54678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1F-4B39-B10F-C6A4BE48899E}"/>
              </c:ext>
            </c:extLst>
          </c:dPt>
          <c:dPt>
            <c:idx val="6"/>
            <c:bubble3D val="0"/>
            <c:spPr>
              <a:solidFill>
                <a:srgbClr val="CBE4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1F-4B39-B10F-C6A4BE48899E}"/>
              </c:ext>
            </c:extLst>
          </c:dPt>
          <c:dPt>
            <c:idx val="7"/>
            <c:bubble3D val="0"/>
            <c:spPr>
              <a:solidFill>
                <a:srgbClr val="C75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11F-4B39-B10F-C6A4BE48899E}"/>
              </c:ext>
            </c:extLst>
          </c:dPt>
          <c:dPt>
            <c:idx val="8"/>
            <c:bubble3D val="0"/>
            <c:explosion val="6"/>
            <c:spPr>
              <a:solidFill>
                <a:srgbClr val="FDC41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11F-4B39-B10F-C6A4BE48899E}"/>
              </c:ext>
            </c:extLst>
          </c:dPt>
          <c:dLbls>
            <c:dLbl>
              <c:idx val="0"/>
              <c:layout>
                <c:manualLayout>
                  <c:x val="2.7138903778561235E-2"/>
                  <c:y val="1.80478873072921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1F-4B39-B10F-C6A4BE48899E}"/>
                </c:ext>
              </c:extLst>
            </c:dLbl>
            <c:dLbl>
              <c:idx val="1"/>
              <c:layout>
                <c:manualLayout>
                  <c:x val="0.1115402373540874"/>
                  <c:y val="-5.54840454459472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1F-4B39-B10F-C6A4BE48899E}"/>
                </c:ext>
              </c:extLst>
            </c:dLbl>
            <c:dLbl>
              <c:idx val="2"/>
              <c:layout>
                <c:manualLayout>
                  <c:x val="4.6677139510284266E-3"/>
                  <c:y val="8.63638408835259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1F-4B39-B10F-C6A4BE48899E}"/>
                </c:ext>
              </c:extLst>
            </c:dLbl>
            <c:dLbl>
              <c:idx val="3"/>
              <c:layout>
                <c:manualLayout>
                  <c:x val="-4.8622487358194744E-2"/>
                  <c:y val="0.145635059034017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1F-4B39-B10F-C6A4BE48899E}"/>
                </c:ext>
              </c:extLst>
            </c:dLbl>
            <c:dLbl>
              <c:idx val="4"/>
              <c:layout>
                <c:manualLayout>
                  <c:x val="-4.5490000563512892E-2"/>
                  <c:y val="2.035254894542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1F-4B39-B10F-C6A4BE48899E}"/>
                </c:ext>
              </c:extLst>
            </c:dLbl>
            <c:dLbl>
              <c:idx val="5"/>
              <c:layout>
                <c:manualLayout>
                  <c:x val="-2.5602025471504058E-2"/>
                  <c:y val="1.85434489731762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1F-4B39-B10F-C6A4BE48899E}"/>
                </c:ext>
              </c:extLst>
            </c:dLbl>
            <c:dLbl>
              <c:idx val="6"/>
              <c:layout>
                <c:manualLayout>
                  <c:x val="-1.1329432847060573E-2"/>
                  <c:y val="-1.94007121764765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1F-4B39-B10F-C6A4BE48899E}"/>
                </c:ext>
              </c:extLst>
            </c:dLbl>
            <c:dLbl>
              <c:idx val="7"/>
              <c:layout>
                <c:manualLayout>
                  <c:x val="-2.0183752648197367E-2"/>
                  <c:y val="-3.69028806863250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1F-4B39-B10F-C6A4BE48899E}"/>
                </c:ext>
              </c:extLst>
            </c:dLbl>
            <c:dLbl>
              <c:idx val="8"/>
              <c:layout>
                <c:manualLayout>
                  <c:x val="5.5509002748287364E-2"/>
                  <c:y val="-1.45640757250811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1F-4B39-B10F-C6A4BE488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accent3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'1-8'!$A$2:$A$10</c:f>
              <c:strCache>
                <c:ptCount val="9"/>
                <c:pt idx="0">
                  <c:v> Heilbrigðismál </c:v>
                </c:pt>
                <c:pt idx="1">
                  <c:v> Félags-, húsnæðis- og tryggingamál </c:v>
                </c:pt>
                <c:pt idx="2">
                  <c:v> Mennta- og menningarmál </c:v>
                </c:pt>
                <c:pt idx="3">
                  <c:v> Samgöngu- og fjarskiptamál </c:v>
                </c:pt>
                <c:pt idx="4">
                  <c:v> Skatta-, eigna- og fjármálaumsýsla </c:v>
                </c:pt>
                <c:pt idx="5">
                  <c:v> Almanna- og réttaröryggi </c:v>
                </c:pt>
                <c:pt idx="6">
                  <c:v> Nýsköpun, rannsóknir og þekkingargreinar </c:v>
                </c:pt>
                <c:pt idx="7">
                  <c:v> Umhverfismál </c:v>
                </c:pt>
                <c:pt idx="8">
                  <c:v> Önnur málefnasvið </c:v>
                </c:pt>
              </c:strCache>
            </c:strRef>
          </c:cat>
          <c:val>
            <c:numRef>
              <c:f>'1-8'!$B$2:$B$10</c:f>
              <c:numCache>
                <c:formatCode>0%</c:formatCode>
                <c:ptCount val="9"/>
                <c:pt idx="0">
                  <c:v>0.30810265130915115</c:v>
                </c:pt>
                <c:pt idx="1">
                  <c:v>0.26733040679014641</c:v>
                </c:pt>
                <c:pt idx="2">
                  <c:v>0.12413288249705519</c:v>
                </c:pt>
                <c:pt idx="3">
                  <c:v>4.7351513803282057E-2</c:v>
                </c:pt>
                <c:pt idx="4">
                  <c:v>3.9253350267842886E-2</c:v>
                </c:pt>
                <c:pt idx="5">
                  <c:v>3.2617235849880591E-2</c:v>
                </c:pt>
                <c:pt idx="6">
                  <c:v>2.8656703165617668E-2</c:v>
                </c:pt>
                <c:pt idx="7">
                  <c:v>2.6180224166709697E-2</c:v>
                </c:pt>
                <c:pt idx="8">
                  <c:v>0.12637503215031437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1F-4B39-B10F-C6A4BE4889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endParaRPr lang="is-IS"/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800925925925929"/>
          <c:w val="0.85566877955266007"/>
          <c:h val="0.50493365412656754"/>
        </c:manualLayout>
      </c:layout>
      <c:lineChart>
        <c:grouping val="standard"/>
        <c:varyColors val="0"/>
        <c:ser>
          <c:idx val="1"/>
          <c:order val="0"/>
          <c:tx>
            <c:strRef>
              <c:f>'1-9'!$B$1</c:f>
              <c:strCache>
                <c:ptCount val="1"/>
                <c:pt idx="0">
                  <c:v>Hlutfall heimila (%)</c:v>
                </c:pt>
              </c:strCache>
            </c:strRef>
          </c:tx>
          <c:spPr>
            <a:ln w="41275" cap="rnd">
              <a:gradFill>
                <a:gsLst>
                  <a:gs pos="32000">
                    <a:srgbClr val="1F7677"/>
                  </a:gs>
                  <a:gs pos="0">
                    <a:srgbClr val="003D85"/>
                  </a:gs>
                  <a:gs pos="100000">
                    <a:srgbClr val="31986E"/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cat>
            <c:strRef>
              <c:f>'1-9'!$A$2:$A$13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'1-9'!$B$2:$B$13</c:f>
              <c:numCache>
                <c:formatCode>0%</c:formatCode>
                <c:ptCount val="12"/>
                <c:pt idx="0">
                  <c:v>0.29299999999999998</c:v>
                </c:pt>
                <c:pt idx="1">
                  <c:v>0.31900000000000001</c:v>
                </c:pt>
                <c:pt idx="2">
                  <c:v>0.27500000000000002</c:v>
                </c:pt>
                <c:pt idx="3">
                  <c:v>0.26100000000000001</c:v>
                </c:pt>
                <c:pt idx="4">
                  <c:v>0.254</c:v>
                </c:pt>
                <c:pt idx="5">
                  <c:v>0.24199999999999999</c:v>
                </c:pt>
                <c:pt idx="6">
                  <c:v>0.19699999999999998</c:v>
                </c:pt>
                <c:pt idx="7">
                  <c:v>0.16699999999999998</c:v>
                </c:pt>
                <c:pt idx="8">
                  <c:v>0.152</c:v>
                </c:pt>
                <c:pt idx="9">
                  <c:v>0.17600000000000002</c:v>
                </c:pt>
                <c:pt idx="10">
                  <c:v>0.152</c:v>
                </c:pt>
                <c:pt idx="11">
                  <c:v>0.11699999999999999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5-4D01-9D62-CCE0464A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en-US">
                    <a:latin typeface="FiraGO SemiBold" panose="020B0603050000020004" pitchFamily="34" charset="0"/>
                    <a:cs typeface="FiraGO SemiBold" panose="020B0603050000020004" pitchFamily="34" charset="0"/>
                  </a:rPr>
                  <a:t>Aldrei hafa færri búið við þunga byrði húsnæðiskostnaðar en í fyrra</a:t>
                </a:r>
              </a:p>
            </c:rich>
          </c:tx>
          <c:layout>
            <c:manualLayout>
              <c:xMode val="edge"/>
              <c:yMode val="edge"/>
              <c:x val="0.11514756703812533"/>
              <c:y val="6.95413106561659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1</xdr:row>
      <xdr:rowOff>85725</xdr:rowOff>
    </xdr:from>
    <xdr:to>
      <xdr:col>14</xdr:col>
      <xdr:colOff>552450</xdr:colOff>
      <xdr:row>17</xdr:row>
      <xdr:rowOff>133350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DEBC3D0-B5DE-41A9-8C19-F1F06C237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501315</xdr:colOff>
      <xdr:row>2</xdr:row>
      <xdr:rowOff>30079</xdr:rowOff>
    </xdr:from>
    <xdr:to>
      <xdr:col>19</xdr:col>
      <xdr:colOff>212510</xdr:colOff>
      <xdr:row>19</xdr:row>
      <xdr:rowOff>143179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2A382273-D1DB-4B67-B776-8A36A2E71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0.78678</cdr:x>
      <cdr:y>0.23304</cdr:y>
    </cdr:from>
    <cdr:to>
      <cdr:x>0.96925</cdr:x>
      <cdr:y>0.81942</cdr:y>
    </cdr:to>
    <cdr:sp macro="" textlink="">
      <cdr:nvSpPr>
        <cdr:cNvPr id="4" name="Textarammi 2">
          <a:extLst xmlns:a="http://schemas.openxmlformats.org/drawingml/2006/main">
            <a:ext uri="{FF2B5EF4-FFF2-40B4-BE49-F238E27FC236}">
              <a16:creationId xmlns:a16="http://schemas.microsoft.com/office/drawing/2014/main" id="{8E400599-C14A-4B8C-8315-6873057AA003}"/>
            </a:ext>
          </a:extLst>
        </cdr:cNvPr>
        <cdr:cNvSpPr txBox="1"/>
      </cdr:nvSpPr>
      <cdr:spPr>
        <a:xfrm xmlns:a="http://schemas.openxmlformats.org/drawingml/2006/main">
          <a:off x="3626302" y="781050"/>
          <a:ext cx="841011" cy="1965325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4118"/>
          </a:srgbClr>
        </a:solidFill>
        <a:ln xmlns:a="http://schemas.openxmlformats.org/drawingml/2006/main" w="9525" cmpd="sng">
          <a:noFill/>
          <a:prstDash val="dash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57150</xdr:rowOff>
    </xdr:from>
    <xdr:to>
      <xdr:col>12</xdr:col>
      <xdr:colOff>432000</xdr:colOff>
      <xdr:row>15</xdr:row>
      <xdr:rowOff>97650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D3B76508-F143-42A9-B3B9-2770E6CD5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0.02974</cdr:x>
      <cdr:y>0.86442</cdr:y>
    </cdr:from>
    <cdr:to>
      <cdr:x>0.96796</cdr:x>
      <cdr:y>0.99589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8C8F8E8E-8063-4ABE-9D1E-50883929A0FC}"/>
            </a:ext>
          </a:extLst>
        </cdr:cNvPr>
        <cdr:cNvSpPr txBox="1"/>
      </cdr:nvSpPr>
      <cdr:spPr>
        <a:xfrm xmlns:a="http://schemas.openxmlformats.org/drawingml/2006/main">
          <a:off x="148819" y="2505076"/>
          <a:ext cx="469485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Á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verðlagi ársins 2023</a:t>
          </a:r>
        </a:p>
        <a:p xmlns:a="http://schemas.openxmlformats.org/drawingml/2006/main"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efnahagsráðuneyti, Samgöngustofa og Skatturinn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0.81278</cdr:x>
      <cdr:y>0.22679</cdr:y>
    </cdr:from>
    <cdr:to>
      <cdr:x>0.94807</cdr:x>
      <cdr:y>0.78225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8E400599-C14A-4B8C-8315-6873057AA003}"/>
            </a:ext>
          </a:extLst>
        </cdr:cNvPr>
        <cdr:cNvSpPr txBox="1"/>
      </cdr:nvSpPr>
      <cdr:spPr>
        <a:xfrm xmlns:a="http://schemas.openxmlformats.org/drawingml/2006/main">
          <a:off x="4067175" y="657225"/>
          <a:ext cx="676949" cy="1609725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4118"/>
          </a:srgbClr>
        </a:solidFill>
        <a:ln xmlns:a="http://schemas.openxmlformats.org/drawingml/2006/main" w="9525" cmpd="sng">
          <a:noFill/>
          <a:prstDash val="dash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447145</xdr:colOff>
      <xdr:row>0</xdr:row>
      <xdr:rowOff>165893</xdr:rowOff>
    </xdr:from>
    <xdr:to>
      <xdr:col>9</xdr:col>
      <xdr:colOff>161925</xdr:colOff>
      <xdr:row>22</xdr:row>
      <xdr:rowOff>17992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2ADBA1-953E-4B7D-A7A4-9D6EB4AEA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157162</xdr:rowOff>
    </xdr:from>
    <xdr:to>
      <xdr:col>10</xdr:col>
      <xdr:colOff>371475</xdr:colOff>
      <xdr:row>14</xdr:row>
      <xdr:rowOff>4762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9BFB627D-65ED-42D1-A273-F85103119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0.86285</cdr:y>
    </cdr:from>
    <cdr:to>
      <cdr:x>1</cdr:x>
      <cdr:y>1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069" y="2366963"/>
          <a:ext cx="4567931" cy="376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Lífskjararannsókn Hagstofu Íslands. Hlutfall heimila sem telur heildarkostnað við húsnæði vera þunga byrði.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103187</xdr:colOff>
      <xdr:row>3</xdr:row>
      <xdr:rowOff>152400</xdr:rowOff>
    </xdr:from>
    <xdr:to>
      <xdr:col>11</xdr:col>
      <xdr:colOff>180975</xdr:colOff>
      <xdr:row>22</xdr:row>
      <xdr:rowOff>57150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A9ABD807-CE1B-425A-B352-7DC38E14F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6</xdr:row>
      <xdr:rowOff>176212</xdr:rowOff>
    </xdr:from>
    <xdr:to>
      <xdr:col>17</xdr:col>
      <xdr:colOff>314325</xdr:colOff>
      <xdr:row>21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543666-90CD-4B07-B26C-54E6434E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0.01202</cdr:x>
      <cdr:y>0.92</cdr:y>
    </cdr:from>
    <cdr:to>
      <cdr:x>0.20441</cdr:x>
      <cdr:y>0.98154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349A215E-0073-4EA3-8CB3-B04E020CEC6D}"/>
            </a:ext>
          </a:extLst>
        </cdr:cNvPr>
        <cdr:cNvSpPr txBox="1"/>
      </cdr:nvSpPr>
      <cdr:spPr>
        <a:xfrm xmlns:a="http://schemas.openxmlformats.org/drawingml/2006/main">
          <a:off x="57151" y="2847975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Vinnumálastofnun. Árstíðaleiðrétt.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0.78156</cdr:x>
      <cdr:y>0.46154</cdr:y>
    </cdr:from>
    <cdr:to>
      <cdr:x>0.97395</cdr:x>
      <cdr:y>0.75692</cdr:y>
    </cdr:to>
    <cdr:sp macro="" textlink="">
      <cdr:nvSpPr>
        <cdr:cNvPr id="11" name="Textarammi 10">
          <a:extLst xmlns:a="http://schemas.openxmlformats.org/drawingml/2006/main">
            <a:ext uri="{FF2B5EF4-FFF2-40B4-BE49-F238E27FC236}">
              <a16:creationId xmlns:a16="http://schemas.microsoft.com/office/drawing/2014/main" id="{A59B8CB0-DEE5-4B48-B94B-1591D6981CD7}"/>
            </a:ext>
          </a:extLst>
        </cdr:cNvPr>
        <cdr:cNvSpPr txBox="1"/>
      </cdr:nvSpPr>
      <cdr:spPr>
        <a:xfrm xmlns:a="http://schemas.openxmlformats.org/drawingml/2006/main">
          <a:off x="3714751" y="1428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Meðaltal</a:t>
          </a:r>
        </a:p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frá 2000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0.93417</cdr:y>
    </cdr:from>
    <cdr:to>
      <cdr:x>0.19114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5294" y="3604685"/>
          <a:ext cx="1136650" cy="253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76199</xdr:rowOff>
    </xdr:from>
    <xdr:to>
      <xdr:col>12</xdr:col>
      <xdr:colOff>314325</xdr:colOff>
      <xdr:row>15</xdr:row>
      <xdr:rowOff>171450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3D7BC2DC-F4C1-4F43-91C9-B7F1170B9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0.37712</cdr:x>
      <cdr:y>0.21651</cdr:y>
    </cdr:from>
    <cdr:to>
      <cdr:x>0.67516</cdr:x>
      <cdr:y>0.37406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144A7071-8214-4367-A770-A988AC66323C}"/>
            </a:ext>
          </a:extLst>
        </cdr:cNvPr>
        <cdr:cNvCxnSpPr/>
      </cdr:nvCxnSpPr>
      <cdr:spPr>
        <a:xfrm xmlns:a="http://schemas.openxmlformats.org/drawingml/2006/main" flipV="1">
          <a:off x="1831975" y="641350"/>
          <a:ext cx="1447800" cy="466726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A003B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0.93562</cdr:y>
    </cdr:from>
    <cdr:to>
      <cdr:x>0.43529</cdr:x>
      <cdr:y>1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0AC0D60E-67A1-4D26-B6F6-12EF4B84D07C}"/>
            </a:ext>
          </a:extLst>
        </cdr:cNvPr>
        <cdr:cNvSpPr txBox="1"/>
      </cdr:nvSpPr>
      <cdr:spPr>
        <a:xfrm xmlns:a="http://schemas.openxmlformats.org/drawingml/2006/main">
          <a:off x="0" y="2768601"/>
          <a:ext cx="2114550" cy="190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Hagstofa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Íslands.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0.43987</cdr:x>
      <cdr:y>0.21972</cdr:y>
    </cdr:from>
    <cdr:to>
      <cdr:x>0.56144</cdr:x>
      <cdr:y>0.29689</cdr:y>
    </cdr:to>
    <cdr:sp macro="" textlink="">
      <cdr:nvSpPr>
        <cdr:cNvPr id="8" name="Textarammi 9">
          <a:extLst xmlns:a="http://schemas.openxmlformats.org/drawingml/2006/main">
            <a:ext uri="{FF2B5EF4-FFF2-40B4-BE49-F238E27FC236}">
              <a16:creationId xmlns:a16="http://schemas.microsoft.com/office/drawing/2014/main" id="{B4B89C35-88FF-49E0-BA11-5472F565D105}"/>
            </a:ext>
          </a:extLst>
        </cdr:cNvPr>
        <cdr:cNvSpPr txBox="1"/>
      </cdr:nvSpPr>
      <cdr:spPr>
        <a:xfrm xmlns:a="http://schemas.openxmlformats.org/drawingml/2006/main" rot="20561108">
          <a:off x="2136775" y="650875"/>
          <a:ext cx="590550" cy="2285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100">
              <a:solidFill>
                <a:srgbClr val="CA003B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+40%</a:t>
          </a:r>
          <a:endParaRPr sz="1100">
            <a:solidFill>
              <a:srgbClr val="CA003B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320534</xdr:colOff>
      <xdr:row>1</xdr:row>
      <xdr:rowOff>38100</xdr:rowOff>
    </xdr:from>
    <xdr:to>
      <xdr:col>10</xdr:col>
      <xdr:colOff>16426</xdr:colOff>
      <xdr:row>12</xdr:row>
      <xdr:rowOff>166673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552CA25D-6B42-4696-B686-F97AEA82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0.90799</cdr:y>
    </cdr:from>
    <cdr:to>
      <cdr:x>0.70208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069" y="2490789"/>
          <a:ext cx="3205856" cy="252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Spá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OECD (júní 2022), þjóðhagsspá Hagstofu Íslands.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0.32098</cdr:x>
      <cdr:y>0.84152</cdr:y>
    </cdr:from>
    <cdr:to>
      <cdr:x>0.33847</cdr:x>
      <cdr:y>0.87258</cdr:y>
    </cdr:to>
    <cdr:sp macro="" textlink="">
      <cdr:nvSpPr>
        <cdr:cNvPr id="3" name="Rétthyrningur 2">
          <a:extLst xmlns:a="http://schemas.openxmlformats.org/drawingml/2006/main">
            <a:ext uri="{FF2B5EF4-FFF2-40B4-BE49-F238E27FC236}">
              <a16:creationId xmlns:a16="http://schemas.microsoft.com/office/drawing/2014/main" id="{7293252A-11E4-4486-A467-EF53E4565FE9}"/>
            </a:ext>
          </a:extLst>
        </cdr:cNvPr>
        <cdr:cNvSpPr/>
      </cdr:nvSpPr>
      <cdr:spPr>
        <a:xfrm xmlns:a="http://schemas.openxmlformats.org/drawingml/2006/main">
          <a:off x="1470131" y="2308444"/>
          <a:ext cx="80073" cy="85225"/>
        </a:xfrm>
        <a:prstGeom xmlns:a="http://schemas.openxmlformats.org/drawingml/2006/main" prst="rect">
          <a:avLst/>
        </a:prstGeom>
        <a:solidFill xmlns:a="http://schemas.openxmlformats.org/drawingml/2006/main">
          <a:srgbClr val="C8DEF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LID4096"/>
        </a:p>
      </cdr:txBody>
    </cdr:sp>
  </cdr:relSizeAnchor>
  <cdr:relSizeAnchor xmlns:cdr="http://schemas.openxmlformats.org/drawingml/2006/chartDrawing">
    <cdr:from>
      <cdr:x>0.32115</cdr:x>
      <cdr:y>0.77565</cdr:y>
    </cdr:from>
    <cdr:to>
      <cdr:x>0.33863</cdr:x>
      <cdr:y>0.80672</cdr:y>
    </cdr:to>
    <cdr:sp macro="" textlink="">
      <cdr:nvSpPr>
        <cdr:cNvPr id="11" name="Rétthyrningur 10">
          <a:extLst xmlns:a="http://schemas.openxmlformats.org/drawingml/2006/main">
            <a:ext uri="{FF2B5EF4-FFF2-40B4-BE49-F238E27FC236}">
              <a16:creationId xmlns:a16="http://schemas.microsoft.com/office/drawing/2014/main" id="{B260E732-9A86-4AED-AB97-DA0C62F02273}"/>
            </a:ext>
          </a:extLst>
        </cdr:cNvPr>
        <cdr:cNvSpPr/>
      </cdr:nvSpPr>
      <cdr:spPr>
        <a:xfrm xmlns:a="http://schemas.openxmlformats.org/drawingml/2006/main">
          <a:off x="1468945" y="2127769"/>
          <a:ext cx="79967" cy="85225"/>
        </a:xfrm>
        <a:prstGeom xmlns:a="http://schemas.openxmlformats.org/drawingml/2006/main" prst="rect">
          <a:avLst/>
        </a:prstGeom>
        <a:solidFill xmlns:a="http://schemas.openxmlformats.org/drawingml/2006/main">
          <a:srgbClr val="60986E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LID4096"/>
        </a:p>
      </cdr:txBody>
    </cdr:sp>
  </cdr:relSizeAnchor>
  <cdr:relSizeAnchor xmlns:cdr="http://schemas.openxmlformats.org/drawingml/2006/chartDrawing">
    <cdr:from>
      <cdr:x>0.32198</cdr:x>
      <cdr:y>0.7093</cdr:y>
    </cdr:from>
    <cdr:to>
      <cdr:x>0.33947</cdr:x>
      <cdr:y>0.74037</cdr:y>
    </cdr:to>
    <cdr:sp macro="" textlink="">
      <cdr:nvSpPr>
        <cdr:cNvPr id="12" name="Rétthyrningur 11">
          <a:extLst xmlns:a="http://schemas.openxmlformats.org/drawingml/2006/main">
            <a:ext uri="{FF2B5EF4-FFF2-40B4-BE49-F238E27FC236}">
              <a16:creationId xmlns:a16="http://schemas.microsoft.com/office/drawing/2014/main" id="{B260E732-9A86-4AED-AB97-DA0C62F02273}"/>
            </a:ext>
          </a:extLst>
        </cdr:cNvPr>
        <cdr:cNvSpPr/>
      </cdr:nvSpPr>
      <cdr:spPr>
        <a:xfrm xmlns:a="http://schemas.openxmlformats.org/drawingml/2006/main">
          <a:off x="1472755" y="1945755"/>
          <a:ext cx="79967" cy="85225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LID4096"/>
        </a:p>
      </cdr:txBody>
    </cdr:sp>
  </cdr:relSizeAnchor>
  <cdr:relSizeAnchor xmlns:cdr="http://schemas.openxmlformats.org/drawingml/2006/chartDrawing">
    <cdr:from>
      <cdr:x>0.34025</cdr:x>
      <cdr:y>0.68814</cdr:y>
    </cdr:from>
    <cdr:to>
      <cdr:x>0.5399</cdr:x>
      <cdr:y>0.99684</cdr:y>
    </cdr:to>
    <cdr:sp macro="" textlink="">
      <cdr:nvSpPr>
        <cdr:cNvPr id="8" name="Textarammi 7">
          <a:extLst xmlns:a="http://schemas.openxmlformats.org/drawingml/2006/main">
            <a:ext uri="{FF2B5EF4-FFF2-40B4-BE49-F238E27FC236}">
              <a16:creationId xmlns:a16="http://schemas.microsoft.com/office/drawing/2014/main" id="{720B53B7-2352-4A24-82B0-13C5BBA93EB3}"/>
            </a:ext>
          </a:extLst>
        </cdr:cNvPr>
        <cdr:cNvSpPr txBox="1"/>
      </cdr:nvSpPr>
      <cdr:spPr>
        <a:xfrm xmlns:a="http://schemas.openxmlformats.org/drawingml/2006/main">
          <a:off x="1556301" y="1887705"/>
          <a:ext cx="913190" cy="846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Ísland - Spá OECD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0.34006</cdr:x>
      <cdr:y>0.75342</cdr:y>
    </cdr:from>
    <cdr:to>
      <cdr:x>0.5397</cdr:x>
      <cdr:y>0.92287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59EC3228-1F70-444A-A789-618A68F520F5}"/>
            </a:ext>
          </a:extLst>
        </cdr:cNvPr>
        <cdr:cNvSpPr txBox="1"/>
      </cdr:nvSpPr>
      <cdr:spPr>
        <a:xfrm xmlns:a="http://schemas.openxmlformats.org/drawingml/2006/main">
          <a:off x="1555421" y="2066775"/>
          <a:ext cx="913190" cy="464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Ísland - Spá Hagstofu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0.34006</cdr:x>
      <cdr:y>0.82008</cdr:y>
    </cdr:from>
    <cdr:to>
      <cdr:x>0.5397</cdr:x>
      <cdr:y>0.90413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30B65ECF-3F0B-4378-A25D-23DD54B93A76}"/>
            </a:ext>
          </a:extLst>
        </cdr:cNvPr>
        <cdr:cNvSpPr txBox="1"/>
      </cdr:nvSpPr>
      <cdr:spPr>
        <a:xfrm xmlns:a="http://schemas.openxmlformats.org/drawingml/2006/main">
          <a:off x="1557481" y="2249654"/>
          <a:ext cx="914400" cy="23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Önnur OECD-ríki - Spá OECD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0</xdr:row>
      <xdr:rowOff>0</xdr:rowOff>
    </xdr:from>
    <xdr:to>
      <xdr:col>11</xdr:col>
      <xdr:colOff>285750</xdr:colOff>
      <xdr:row>13</xdr:row>
      <xdr:rowOff>47624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14D4D747-31E0-4263-95B3-D4955F05F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0.9153</cdr:y>
    </cdr:from>
    <cdr:to>
      <cdr:x>0.19114</cdr:x>
      <cdr:y>0.98113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264" y="2310336"/>
          <a:ext cx="911502" cy="166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Þjóðhagsspá Hagstofu Íslands.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104775</xdr:rowOff>
    </xdr:from>
    <xdr:to>
      <xdr:col>4</xdr:col>
      <xdr:colOff>514348</xdr:colOff>
      <xdr:row>24</xdr:row>
      <xdr:rowOff>138394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487CC2E-188C-4150-91ED-AA37F25DA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0.19573</cdr:x>
      <cdr:y>0.16174</cdr:y>
    </cdr:from>
    <cdr:to>
      <cdr:x>0.48591</cdr:x>
      <cdr:y>0.34634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015DE890-623B-4695-96CA-01F567470568}"/>
            </a:ext>
          </a:extLst>
        </cdr:cNvPr>
        <cdr:cNvSpPr txBox="1"/>
      </cdr:nvSpPr>
      <cdr:spPr>
        <a:xfrm xmlns:a="http://schemas.openxmlformats.org/drawingml/2006/main">
          <a:off x="1114210" y="621663"/>
          <a:ext cx="1651875" cy="709532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900">
              <a:solidFill>
                <a:schemeClr val="bg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Aukið aðhald  dregur úr þenslu og hárri verðbólgu</a:t>
          </a:r>
          <a:endParaRPr sz="900">
            <a:solidFill>
              <a:schemeClr val="bg1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0.48591</cdr:x>
      <cdr:y>0.29552</cdr:y>
    </cdr:from>
    <cdr:to>
      <cdr:x>0.57273</cdr:x>
      <cdr:y>0.29552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CC5609DE-6391-4CEE-B17D-246D65884C0B}"/>
            </a:ext>
          </a:extLst>
        </cdr:cNvPr>
        <cdr:cNvCxnSpPr/>
      </cdr:nvCxnSpPr>
      <cdr:spPr>
        <a:xfrm xmlns:a="http://schemas.openxmlformats.org/drawingml/2006/main">
          <a:off x="2766085" y="1135873"/>
          <a:ext cx="49423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0.59222</cdr:x>
      <cdr:y>0.59046</cdr:y>
    </cdr:from>
    <cdr:to>
      <cdr:x>0.84386</cdr:x>
      <cdr:y>0.76244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424F9AB5-3D4F-4795-9B36-D41A8EC83E62}"/>
            </a:ext>
          </a:extLst>
        </cdr:cNvPr>
        <cdr:cNvSpPr txBox="1"/>
      </cdr:nvSpPr>
      <cdr:spPr>
        <a:xfrm xmlns:a="http://schemas.openxmlformats.org/drawingml/2006/main">
          <a:off x="3371252" y="2269490"/>
          <a:ext cx="1432482" cy="661025"/>
        </a:xfrm>
        <a:prstGeom xmlns:a="http://schemas.openxmlformats.org/drawingml/2006/main" prst="rect">
          <a:avLst/>
        </a:prstGeom>
        <a:solidFill xmlns:a="http://schemas.openxmlformats.org/drawingml/2006/main">
          <a:srgbClr val="C8DEF6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Aukinn slaki í ríkisfjármálum örvar eftirspurn</a:t>
          </a:r>
          <a:r>
            <a:rPr lang="is-IS" sz="900" baseline="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</a:t>
          </a:r>
          <a:endParaRPr sz="900">
            <a:solidFill>
              <a:sysClr val="windowText" lastClr="000000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0.50113</cdr:x>
      <cdr:y>0.65031</cdr:y>
    </cdr:from>
    <cdr:to>
      <cdr:x>0.59146</cdr:x>
      <cdr:y>0.65183</cdr:y>
    </cdr:to>
    <cdr:cxnSp macro="">
      <cdr:nvCxnSpPr>
        <cdr:cNvPr id="12" name="Bein örvartenging 11">
          <a:extLst xmlns:a="http://schemas.openxmlformats.org/drawingml/2006/main">
            <a:ext uri="{FF2B5EF4-FFF2-40B4-BE49-F238E27FC236}">
              <a16:creationId xmlns:a16="http://schemas.microsoft.com/office/drawing/2014/main" id="{F83136A1-3851-4BD9-957F-19756104CAFA}"/>
            </a:ext>
          </a:extLst>
        </cdr:cNvPr>
        <cdr:cNvCxnSpPr/>
      </cdr:nvCxnSpPr>
      <cdr:spPr>
        <a:xfrm xmlns:a="http://schemas.openxmlformats.org/drawingml/2006/main" flipH="1">
          <a:off x="2852714" y="2499530"/>
          <a:ext cx="514211" cy="584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0.93129</cdr:y>
    </cdr:from>
    <cdr:to>
      <cdr:x>0.76134</cdr:x>
      <cdr:y>0.99149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905C8A4A-7B83-45B6-ADE2-C45A44EC1C52}"/>
            </a:ext>
          </a:extLst>
        </cdr:cNvPr>
        <cdr:cNvSpPr txBox="1"/>
      </cdr:nvSpPr>
      <cdr:spPr>
        <a:xfrm xmlns:a="http://schemas.openxmlformats.org/drawingml/2006/main">
          <a:off x="0" y="3579533"/>
          <a:ext cx="4351054" cy="231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efnahagsráðuneytið, Hagstofa Íslands, Seðlabanki Íslands..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3250747" y="34018"/>
    <xdr:ext cx="5042808" cy="2993572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25FD3C-2F64-40F2-908E-E95F76ABC1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143773</xdr:colOff>
      <xdr:row>5</xdr:row>
      <xdr:rowOff>170590</xdr:rowOff>
    </xdr:from>
    <xdr:to>
      <xdr:col>12</xdr:col>
      <xdr:colOff>278537</xdr:colOff>
      <xdr:row>22</xdr:row>
      <xdr:rowOff>162048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BC78E0-8A6E-48E9-B7A4-823F53BAE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3047999" y="190499"/>
    <xdr:ext cx="5991226" cy="32480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273E59-40CC-4F0C-B2F1-FFE489E383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3032866" y="401986"/>
    <xdr:ext cx="4933950" cy="30791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380A9A-1D5C-499D-99BC-965F4922F5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38100</xdr:rowOff>
    </xdr:from>
    <xdr:to>
      <xdr:col>12</xdr:col>
      <xdr:colOff>136725</xdr:colOff>
      <xdr:row>15</xdr:row>
      <xdr:rowOff>78600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E670EB06-87BF-4997-BFE7-BF4022C6D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0.02974</cdr:x>
      <cdr:y>0.88206</cdr:y>
    </cdr:from>
    <cdr:to>
      <cdr:x>0.96796</cdr:x>
      <cdr:y>0.96445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8C8F8E8E-8063-4ABE-9D1E-50883929A0FC}"/>
            </a:ext>
          </a:extLst>
        </cdr:cNvPr>
        <cdr:cNvSpPr txBox="1"/>
      </cdr:nvSpPr>
      <cdr:spPr>
        <a:xfrm xmlns:a="http://schemas.openxmlformats.org/drawingml/2006/main">
          <a:off x="136525" y="3965575"/>
          <a:ext cx="4307416" cy="370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Á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verðlagi ársins 2023</a:t>
          </a:r>
        </a:p>
        <a:p xmlns:a="http://schemas.openxmlformats.org/drawingml/2006/main"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efnahagsráðuneyti, Samgöngustofa og Skatturinn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0.84514</cdr:x>
      <cdr:y>0.22679</cdr:y>
    </cdr:from>
    <cdr:to>
      <cdr:x>0.97458</cdr:x>
      <cdr:y>0.89071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130C5344-6373-488E-A74E-A69F94F6E1FB}"/>
            </a:ext>
          </a:extLst>
        </cdr:cNvPr>
        <cdr:cNvSpPr txBox="1"/>
      </cdr:nvSpPr>
      <cdr:spPr>
        <a:xfrm xmlns:a="http://schemas.openxmlformats.org/drawingml/2006/main">
          <a:off x="4229099" y="657225"/>
          <a:ext cx="647701" cy="1924050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4118"/>
          </a:srgbClr>
        </a:solidFill>
        <a:ln xmlns:a="http://schemas.openxmlformats.org/drawingml/2006/main" w="9525" cmpd="sng">
          <a:noFill/>
          <a:prstDash val="dash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</xdr:row>
      <xdr:rowOff>9525</xdr:rowOff>
    </xdr:from>
    <xdr:to>
      <xdr:col>12</xdr:col>
      <xdr:colOff>98625</xdr:colOff>
      <xdr:row>16</xdr:row>
      <xdr:rowOff>50025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EE581F07-FF2B-42D4-BFE3-0393AC05C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4</xdr:row>
      <xdr:rowOff>85725</xdr:rowOff>
    </xdr:from>
    <xdr:to>
      <xdr:col>11</xdr:col>
      <xdr:colOff>549949</xdr:colOff>
      <xdr:row>14</xdr:row>
      <xdr:rowOff>76200</xdr:rowOff>
    </xdr:to>
    <xdr:sp macro="" textlink="">
      <xdr:nvSpPr>
        <xdr:cNvPr id="4" name="Textarammi 2">
          <a:extLst>
            <a:ext uri="{FF2B5EF4-FFF2-40B4-BE49-F238E27FC236}">
              <a16:creationId xmlns:a16="http://schemas.microsoft.com/office/drawing/2014/main" id="{BD956DC3-CE30-4510-B51E-E34DCBD3928F}"/>
            </a:ext>
          </a:extLst>
        </xdr:cNvPr>
        <xdr:cNvSpPr txBox="1"/>
      </xdr:nvSpPr>
      <xdr:spPr>
        <a:xfrm>
          <a:off x="7048500" y="847725"/>
          <a:ext cx="607099" cy="1895475"/>
        </a:xfrm>
        <a:prstGeom prst="rect">
          <a:avLst/>
        </a:prstGeom>
        <a:solidFill>
          <a:srgbClr val="003D85">
            <a:alpha val="14118"/>
          </a:srgbClr>
        </a:solidFill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xdr:txBody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0.02974</cdr:x>
      <cdr:y>0.88206</cdr:y>
    </cdr:from>
    <cdr:to>
      <cdr:x>0.96796</cdr:x>
      <cdr:y>0.96445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8C8F8E8E-8063-4ABE-9D1E-50883929A0FC}"/>
            </a:ext>
          </a:extLst>
        </cdr:cNvPr>
        <cdr:cNvSpPr txBox="1"/>
      </cdr:nvSpPr>
      <cdr:spPr>
        <a:xfrm xmlns:a="http://schemas.openxmlformats.org/drawingml/2006/main">
          <a:off x="136525" y="3965575"/>
          <a:ext cx="4307416" cy="370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Á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verðlagi ársins 2023</a:t>
          </a:r>
        </a:p>
        <a:p xmlns:a="http://schemas.openxmlformats.org/drawingml/2006/main"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 og Samgöngustofa 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3734140" y="141174"/>
    <xdr:ext cx="4286250" cy="24812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088147-B54C-48E7-9C1F-24760199B5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0.88704</cdr:x>
      <cdr:y>0.17112</cdr:y>
    </cdr:from>
    <cdr:to>
      <cdr:x>0.99667</cdr:x>
      <cdr:y>0.23891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75AF3F79-FA3E-4AD2-BB0C-270838039024}"/>
            </a:ext>
          </a:extLst>
        </cdr:cNvPr>
        <cdr:cNvSpPr txBox="1"/>
      </cdr:nvSpPr>
      <cdr:spPr>
        <a:xfrm xmlns:a="http://schemas.openxmlformats.org/drawingml/2006/main">
          <a:off x="3802080" y="424596"/>
          <a:ext cx="469902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0.72079</cdr:x>
      <cdr:y>0.23786</cdr:y>
    </cdr:from>
    <cdr:to>
      <cdr:x>0.82298</cdr:x>
      <cdr:y>0.30565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B13B2ECE-50D0-4DCD-8068-6F7C7E6F1876}"/>
            </a:ext>
          </a:extLst>
        </cdr:cNvPr>
        <cdr:cNvSpPr txBox="1"/>
      </cdr:nvSpPr>
      <cdr:spPr>
        <a:xfrm xmlns:a="http://schemas.openxmlformats.org/drawingml/2006/main">
          <a:off x="3089481" y="590193"/>
          <a:ext cx="438012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(24%)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0.525</cdr:x>
      <cdr:y>0.30415</cdr:y>
    </cdr:from>
    <cdr:to>
      <cdr:x>0.62453</cdr:x>
      <cdr:y>0.37194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6EEB6E1E-6A42-49F0-88D1-303B3E3E3217}"/>
            </a:ext>
          </a:extLst>
        </cdr:cNvPr>
        <cdr:cNvSpPr txBox="1"/>
      </cdr:nvSpPr>
      <cdr:spPr>
        <a:xfrm xmlns:a="http://schemas.openxmlformats.org/drawingml/2006/main">
          <a:off x="2250276" y="754677"/>
          <a:ext cx="426611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(13%)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0.48074</cdr:x>
      <cdr:y>0.36996</cdr:y>
    </cdr:from>
    <cdr:to>
      <cdr:x>0.58115</cdr:x>
      <cdr:y>0.43776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87C2CECE-08B0-4DA5-A114-3573B0B988EA}"/>
            </a:ext>
          </a:extLst>
        </cdr:cNvPr>
        <cdr:cNvSpPr txBox="1"/>
      </cdr:nvSpPr>
      <cdr:spPr>
        <a:xfrm xmlns:a="http://schemas.openxmlformats.org/drawingml/2006/main">
          <a:off x="2060576" y="917966"/>
          <a:ext cx="430383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(10%)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0.39178</cdr:x>
      <cdr:y>0.43697</cdr:y>
    </cdr:from>
    <cdr:to>
      <cdr:x>0.48001</cdr:x>
      <cdr:y>0.50477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B93A1267-9BB4-489C-A714-653E8ABAA518}"/>
            </a:ext>
          </a:extLst>
        </cdr:cNvPr>
        <cdr:cNvSpPr txBox="1"/>
      </cdr:nvSpPr>
      <cdr:spPr>
        <a:xfrm xmlns:a="http://schemas.openxmlformats.org/drawingml/2006/main">
          <a:off x="1679272" y="1084235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(5%)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0.36227</cdr:x>
      <cdr:y>0.50123</cdr:y>
    </cdr:from>
    <cdr:to>
      <cdr:x>0.45051</cdr:x>
      <cdr:y>0.56902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16163250-05F1-4604-AAE8-73E2CEE70E4B}"/>
            </a:ext>
          </a:extLst>
        </cdr:cNvPr>
        <cdr:cNvSpPr txBox="1"/>
      </cdr:nvSpPr>
      <cdr:spPr>
        <a:xfrm xmlns:a="http://schemas.openxmlformats.org/drawingml/2006/main">
          <a:off x="1552794" y="1243684"/>
          <a:ext cx="378219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0.35575</cdr:x>
      <cdr:y>0.56698</cdr:y>
    </cdr:from>
    <cdr:to>
      <cdr:x>0.44398</cdr:x>
      <cdr:y>0.63477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B29DD0EA-1C8E-445C-8D55-5E7A2F8931D9}"/>
            </a:ext>
          </a:extLst>
        </cdr:cNvPr>
        <cdr:cNvSpPr txBox="1"/>
      </cdr:nvSpPr>
      <cdr:spPr>
        <a:xfrm xmlns:a="http://schemas.openxmlformats.org/drawingml/2006/main">
          <a:off x="1524819" y="1406821"/>
          <a:ext cx="378176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0.35023</cdr:x>
      <cdr:y>0.63695</cdr:y>
    </cdr:from>
    <cdr:to>
      <cdr:x>0.43847</cdr:x>
      <cdr:y>0.70475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48F00FD1-DD0C-44EA-B24C-C2C72F97190F}"/>
            </a:ext>
          </a:extLst>
        </cdr:cNvPr>
        <cdr:cNvSpPr txBox="1"/>
      </cdr:nvSpPr>
      <cdr:spPr>
        <a:xfrm xmlns:a="http://schemas.openxmlformats.org/drawingml/2006/main">
          <a:off x="1501173" y="1580440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0.30837</cdr:x>
      <cdr:y>0.69924</cdr:y>
    </cdr:from>
    <cdr:to>
      <cdr:x>0.39661</cdr:x>
      <cdr:y>0.76704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6D992E0E-5EE7-48C4-98A6-652ED52289D7}"/>
            </a:ext>
          </a:extLst>
        </cdr:cNvPr>
        <cdr:cNvSpPr txBox="1"/>
      </cdr:nvSpPr>
      <cdr:spPr>
        <a:xfrm xmlns:a="http://schemas.openxmlformats.org/drawingml/2006/main">
          <a:off x="1321741" y="1734997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0.31062</cdr:x>
      <cdr:y>0.76101</cdr:y>
    </cdr:from>
    <cdr:to>
      <cdr:x>0.39885</cdr:x>
      <cdr:y>0.82881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6D992E0E-5EE7-48C4-98A6-652ED52289D7}"/>
            </a:ext>
          </a:extLst>
        </cdr:cNvPr>
        <cdr:cNvSpPr txBox="1"/>
      </cdr:nvSpPr>
      <cdr:spPr>
        <a:xfrm xmlns:a="http://schemas.openxmlformats.org/drawingml/2006/main">
          <a:off x="1331400" y="1888266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0.30974</cdr:x>
      <cdr:y>0.82939</cdr:y>
    </cdr:from>
    <cdr:to>
      <cdr:x>0.39797</cdr:x>
      <cdr:y>0.89719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EC8AEEE9-DEB5-4D74-B96B-27ED478B4AB0}"/>
            </a:ext>
          </a:extLst>
        </cdr:cNvPr>
        <cdr:cNvSpPr txBox="1"/>
      </cdr:nvSpPr>
      <cdr:spPr>
        <a:xfrm xmlns:a="http://schemas.openxmlformats.org/drawingml/2006/main">
          <a:off x="1327633" y="2057926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0.29966</cdr:x>
      <cdr:y>0.89177</cdr:y>
    </cdr:from>
    <cdr:to>
      <cdr:x>0.3879</cdr:x>
      <cdr:y>0.95957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EC8AEEE9-DEB5-4D74-B96B-27ED478B4AB0}"/>
            </a:ext>
          </a:extLst>
        </cdr:cNvPr>
        <cdr:cNvSpPr txBox="1"/>
      </cdr:nvSpPr>
      <cdr:spPr>
        <a:xfrm xmlns:a="http://schemas.openxmlformats.org/drawingml/2006/main">
          <a:off x="1284427" y="2212717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0.03164</cdr:x>
      <cdr:y>0.93879</cdr:y>
    </cdr:from>
    <cdr:to>
      <cdr:x>0.38043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A41DD50-75F8-4A2C-8030-92285E1E7E83}"/>
            </a:ext>
          </a:extLst>
        </cdr:cNvPr>
        <cdr:cNvSpPr txBox="1"/>
      </cdr:nvSpPr>
      <cdr:spPr>
        <a:xfrm xmlns:a="http://schemas.openxmlformats.org/drawingml/2006/main">
          <a:off x="186073" y="2986296"/>
          <a:ext cx="2050864" cy="194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 baseline="30000">
              <a:latin typeface="FiraGO Light" panose="020B0403050000020004" pitchFamily="34" charset="0"/>
              <a:cs typeface="FiraGO Light" panose="020B0403050000020004" pitchFamily="34" charset="0"/>
            </a:rPr>
            <a:t>1 </a:t>
          </a:r>
          <a:r>
            <a:rPr lang="is-IS" sz="800" b="0" baseline="0">
              <a:latin typeface="FiraGO Light" panose="020B0403050000020004" pitchFamily="34" charset="0"/>
              <a:cs typeface="FiraGO Light" panose="020B0403050000020004" pitchFamily="34" charset="0"/>
            </a:rPr>
            <a:t>Miðað er við VNV í janúar ár hvert.</a:t>
          </a:r>
          <a:endParaRPr sz="800" baseline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3311813" y="422398"/>
    <xdr:ext cx="4933950" cy="30791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348DE4-263C-4583-A27E-BE8E350448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10210800" y="200025"/>
    <xdr:ext cx="4927600" cy="2654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A53217-39FC-4A77-8081-B60DF934EB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0.02962</cdr:x>
      <cdr:y>0.10949</cdr:y>
    </cdr:from>
    <cdr:to>
      <cdr:x>0.11025</cdr:x>
      <cdr:y>0.1681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5956" y="290632"/>
          <a:ext cx="397312" cy="155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m.kr.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609070</xdr:colOff>
      <xdr:row>1</xdr:row>
      <xdr:rowOff>118268</xdr:rowOff>
    </xdr:from>
    <xdr:to>
      <xdr:col>10</xdr:col>
      <xdr:colOff>0</xdr:colOff>
      <xdr:row>22</xdr:row>
      <xdr:rowOff>160867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7B8D12-3ED5-4327-A403-24ADB90E5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4838700" y="190500"/>
    <xdr:ext cx="4171950" cy="257175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93C42B-FC81-4606-902F-3948D09F60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0.87976</cdr:x>
      <cdr:y>0.91921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228975" y="1914525"/>
          <a:ext cx="4413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4491789" y="260684"/>
    <xdr:ext cx="5885448" cy="306805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638DDE-146A-4B2D-BB62-4AE3F4E632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</xdr:colOff>
      <xdr:row>5</xdr:row>
      <xdr:rowOff>152400</xdr:rowOff>
    </xdr:from>
    <xdr:to>
      <xdr:col>9</xdr:col>
      <xdr:colOff>261937</xdr:colOff>
      <xdr:row>20</xdr:row>
      <xdr:rowOff>38100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769FE38C-CD87-48AA-88CB-3CB49462C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609598</xdr:colOff>
      <xdr:row>1</xdr:row>
      <xdr:rowOff>0</xdr:rowOff>
    </xdr:from>
    <xdr:to>
      <xdr:col>11</xdr:col>
      <xdr:colOff>447675</xdr:colOff>
      <xdr:row>16</xdr:row>
      <xdr:rowOff>123824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EA80FF2-DC7F-4263-915B-B0A751373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2</xdr:row>
      <xdr:rowOff>20577</xdr:rowOff>
    </xdr:from>
    <xdr:to>
      <xdr:col>12</xdr:col>
      <xdr:colOff>425450</xdr:colOff>
      <xdr:row>18</xdr:row>
      <xdr:rowOff>19051</xdr:rowOff>
    </xdr:to>
    <xdr:graphicFrame macro="">
      <xdr:nvGraphicFramePr>
        <xdr:cNvPr id="2" name="Línurit 9">
          <a:extLst>
            <a:ext uri="{FF2B5EF4-FFF2-40B4-BE49-F238E27FC236}">
              <a16:creationId xmlns:a16="http://schemas.microsoft.com/office/drawing/2014/main" id="{906FDAE0-D5B0-466F-A9BB-96ED6F538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0.77464</cdr:x>
      <cdr:y>0.45298</cdr:y>
    </cdr:from>
    <cdr:to>
      <cdr:x>0.77645</cdr:x>
      <cdr:y>0.64573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E63A49E7-B944-4FAB-8D08-14F0BF0396B0}"/>
            </a:ext>
          </a:extLst>
        </cdr:cNvPr>
        <cdr:cNvCxnSpPr/>
      </cdr:nvCxnSpPr>
      <cdr:spPr>
        <a:xfrm xmlns:a="http://schemas.openxmlformats.org/drawingml/2006/main" flipH="1">
          <a:off x="3452887" y="1335637"/>
          <a:ext cx="8078" cy="5683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0.77628</cdr:x>
      <cdr:y>0.22081</cdr:y>
    </cdr:from>
    <cdr:to>
      <cdr:x>0.77628</cdr:x>
      <cdr:y>0.42706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13DF657-1536-4B5E-8229-0C805982E4B5}"/>
            </a:ext>
          </a:extLst>
        </cdr:cNvPr>
        <cdr:cNvCxnSpPr/>
      </cdr:nvCxnSpPr>
      <cdr:spPr>
        <a:xfrm xmlns:a="http://schemas.openxmlformats.org/drawingml/2006/main" flipV="1">
          <a:off x="3460214" y="651058"/>
          <a:ext cx="0" cy="60813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0.78496</cdr:x>
      <cdr:y>0.46541</cdr:y>
    </cdr:from>
    <cdr:to>
      <cdr:x>0.95197</cdr:x>
      <cdr:y>0.7002</cdr:y>
    </cdr:to>
    <cdr:sp macro="" textlink="">
      <cdr:nvSpPr>
        <cdr:cNvPr id="15" name="Textarammi 3">
          <a:extLst xmlns:a="http://schemas.openxmlformats.org/drawingml/2006/main">
            <a:ext uri="{FF2B5EF4-FFF2-40B4-BE49-F238E27FC236}">
              <a16:creationId xmlns:a16="http://schemas.microsoft.com/office/drawing/2014/main" id="{596CCB9A-759F-4A10-833D-C448672BD87F}"/>
            </a:ext>
          </a:extLst>
        </cdr:cNvPr>
        <cdr:cNvSpPr txBox="1"/>
      </cdr:nvSpPr>
      <cdr:spPr>
        <a:xfrm xmlns:a="http://schemas.openxmlformats.org/drawingml/2006/main">
          <a:off x="3498883" y="1372271"/>
          <a:ext cx="744434" cy="692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0.78067</cdr:x>
      <cdr:y>0.23342</cdr:y>
    </cdr:from>
    <cdr:to>
      <cdr:x>0.96055</cdr:x>
      <cdr:y>0.45253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481F247F-1C47-4318-9ECE-8BDAEB0D6ED2}"/>
            </a:ext>
          </a:extLst>
        </cdr:cNvPr>
        <cdr:cNvSpPr txBox="1"/>
      </cdr:nvSpPr>
      <cdr:spPr>
        <a:xfrm xmlns:a="http://schemas.openxmlformats.org/drawingml/2006/main">
          <a:off x="3479800" y="688242"/>
          <a:ext cx="801781" cy="646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0.02626</cdr:x>
      <cdr:y>0.87859</cdr:y>
    </cdr:from>
    <cdr:to>
      <cdr:x>1</cdr:x>
      <cdr:y>1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7E15C038-5A13-4532-86EC-401B80F3DB34}"/>
            </a:ext>
          </a:extLst>
        </cdr:cNvPr>
        <cdr:cNvSpPr txBox="1"/>
      </cdr:nvSpPr>
      <cdr:spPr>
        <a:xfrm xmlns:a="http://schemas.openxmlformats.org/drawingml/2006/main">
          <a:off x="123826" y="2619374"/>
          <a:ext cx="4591051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 Ráðstöfunartekjur heimila samkvæmt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t</a:t>
          </a:r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ekjuskiptingaruppgjöri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þjóðhagsreikninga. Fjögurra ársfjórðunga hlaupandi meðaltal. Á verðlagi 2022.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300659</xdr:colOff>
      <xdr:row>0</xdr:row>
      <xdr:rowOff>231914</xdr:rowOff>
    </xdr:from>
    <xdr:to>
      <xdr:col>13</xdr:col>
      <xdr:colOff>21121</xdr:colOff>
      <xdr:row>9</xdr:row>
      <xdr:rowOff>49697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6E54C805-4980-4EF4-B5AE-3893E4D36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0.00731</cdr:x>
      <cdr:y>0.80072</cdr:y>
    </cdr:from>
    <cdr:to>
      <cdr:x>0.98903</cdr:x>
      <cdr:y>1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D261F9F5-70B9-4C2D-9151-7F4BA292E730}"/>
            </a:ext>
          </a:extLst>
        </cdr:cNvPr>
        <cdr:cNvSpPr txBox="1"/>
      </cdr:nvSpPr>
      <cdr:spPr>
        <a:xfrm xmlns:a="http://schemas.openxmlformats.org/drawingml/2006/main">
          <a:off x="38100" y="2105024"/>
          <a:ext cx="5114925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*Áætlaðar ráðstöfunartekjur ef ekki hefði komið til sérstakrar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hækkunar í júní.</a:t>
          </a:r>
        </a:p>
        <a:p xmlns:a="http://schemas.openxmlformats.org/drawingml/2006/main"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Forsendur: örorkulífeyrisþegi sem er einn í heimili. Til einföldunar er ekki gert ráð fyrir neinum öðrum tekjum en greiðslum Tryggingastofnunar. </a:t>
          </a:r>
        </a:p>
        <a:p xmlns:a="http://schemas.openxmlformats.org/drawingml/2006/main"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032866" y="401986"/>
    <xdr:ext cx="4933950" cy="30791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5F0A8-11AB-48BA-BE4F-68DB3F2196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PA\CHL\SECTORS\BOP\Bop02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nar\r09-fjarlask\Rikisfjarmal\Fjarlog\Langtimaaetlun%20rikissjods\2020\Horfur%202020-2024-0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2%20-%20Skrifstofa%20efnahagsm&#225;la\Opinber%20fj&#225;rm&#225;l\Fiscal%20impulse%20og%20CAPB\Central%20government%20structural%20balance%201998-2023_Fj&#225;rl&#246;g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3/1.%20umr&#230;&#240;a/Tafla%2001-Rekstraryfirlit_&#254;j&#243;&#240;hagsgrunnur-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3/1.%20umr&#230;&#240;a/9-4-M01-skuldir%20r&#237;kissj&#243;&#240;s%20lof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3/1.%20umr&#230;&#240;a/1-M01-skuldir%20r&#237;kissj&#243;&#240;s%20lof-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9math\AppData\Local\Microsoft\Windows\INetCache\Content.Outlook\5409H27K\THJ05143%20(3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3/1.%20umr&#230;&#240;a/1-M02%20-%20&#193;bati%20tekjuskattsl&#230;kkana%20fyrir%20r&#225;&#240;herrakafla_s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DAF\Data\DAF-FIN\PensionsStat\Data\NON-OECD\BRA\BRA_PREVIC_PENSION_DATAQUEST_2017_26-06-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DAF\Data\DAF-FIN\PensionsStat\Data\Mexico_pension2017_rev_13-09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CRI-BOP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CA\CRI\Dbase\Dinput\CRI-INPUT-A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CA\CRI\EXTERNAL\Output\Other-2002\CRI-INPUT-ABOP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fur"/>
      <sheetName val="Ferlar"/>
      <sheetName val="Reiknireglur"/>
      <sheetName val="Samantekt-1"/>
      <sheetName val="Samantekt-2"/>
      <sheetName val="Blað1"/>
    </sheetNames>
    <sheetDataSet>
      <sheetData sheetId="0"/>
      <sheetData sheetId="1"/>
      <sheetData sheetId="2">
        <row r="6">
          <cell r="A6" t="str">
            <v>Almennt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A7" t="str">
            <v>Almennt_með_tilf_00-100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</row>
        <row r="8">
          <cell r="A8" t="str">
            <v>Almennt_með_tilf_50-50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</row>
        <row r="9">
          <cell r="A9" t="str">
            <v>Almennt_með_tilf_70-30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</row>
        <row r="10">
          <cell r="A10" t="str">
            <v>Almennt_með_tilf_80-20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A11" t="str">
            <v>Almennt_með_tilf_100-00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A12" t="str">
            <v>Aðhald_rekstur-tilfærslur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A13" t="str">
            <v>Aðhald_stofnkostnaður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A14" t="str">
            <v>Aðildargjöld_ESB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A15" t="str">
            <v>Alþingishús_viðhald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A16" t="str">
            <v>Alþjóðamál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A17" t="str">
            <v>Atvinnuleysisbætur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A18" t="str">
            <v>Atvlsj_Vaxtatekjur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A19" t="str">
            <v>Ábyrgðargj_launa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</row>
        <row r="20">
          <cell r="A20" t="str">
            <v>Barnabætur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/>
          <cell r="AJ20"/>
        </row>
        <row r="21">
          <cell r="A21" t="str">
            <v>Búnaðarsjóður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22" t="str">
            <v>Byggðaáætlun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A23" t="str">
            <v>Byggðastofnun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</row>
        <row r="24">
          <cell r="A24" t="str">
            <v>Bændasamtökin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A25" t="str">
            <v>Bætur_brotaþola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26">
          <cell r="A26" t="str">
            <v>Dagvist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A27" t="str">
            <v>Dvalarrými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A28" t="str">
            <v>Eftirlaunasjóður_aldraðra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A29" t="str">
            <v>Endurmat_launaforsenda_fjárlaga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A30" t="str">
            <v>Endurvinnslan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A31" t="str">
            <v>Fangelsi_framkvæmdir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A32" t="str">
            <v>Fasteignir_ríkissjóðs_rekstur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</row>
        <row r="33">
          <cell r="A33" t="str">
            <v>Fasteignir_ríkissjóðs_viðhald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A34" t="str">
            <v>Ferðasjóður_ÍSÍ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</row>
        <row r="35">
          <cell r="A35" t="str">
            <v>Félagsleg aðstoð</v>
          </cell>
          <cell r="B35">
            <v>0</v>
          </cell>
          <cell r="C35">
            <v>0</v>
          </cell>
          <cell r="D35">
            <v>0</v>
          </cell>
          <cell r="E35">
            <v>2.5000000000000001E-2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2.5000000000000001E-2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2.5000000000000001E-2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2.5000000000000001E-2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2.5000000000000001E-2</v>
          </cell>
          <cell r="AH35">
            <v>0</v>
          </cell>
          <cell r="AI35"/>
          <cell r="AJ35"/>
        </row>
        <row r="36">
          <cell r="A36" t="str">
            <v>Fiskvinnslustöðvar_hráefnisskortur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A37" t="str">
            <v>Fjarskiptasjóður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Fjármagnstekjuskattur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A39" t="str">
            <v>Fjármálaeftirlitið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A40" t="str">
            <v>Flugvellir_Rekstur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A41" t="str">
            <v>Flutningssjóður_olíu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Framhaldsskólastig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43" t="str">
            <v>Framhaldsskólar_byggingar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 t="str">
            <v>Framkvæmdasjóður aldraðra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A45" t="str">
            <v>Framleiðnisjóður landbúnaðarins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Friðargæsla_ísl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7">
          <cell r="A47" t="str">
            <v>Fæðingarorlofssjóður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A48" t="str">
            <v>Fæðingarorlofsstyrkur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49" t="str">
            <v>Grænmetisframleiðsla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Hafnaframkvæmdir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A51" t="str">
            <v>Háskólastig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52" t="str">
            <v>Háskólinn_byggingar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53" t="str">
            <v>Heilbrigðisstofnanir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A54" t="str">
            <v>Heilsugæslustöðvar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A55" t="str">
            <v>Hjúkrunarrými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A56" t="str">
            <v>Innheimtukostnaður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A57" t="str">
            <v>Íslandsstofa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58">
          <cell r="A58" t="str">
            <v>Jarðasjóður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A59" t="str">
            <v>Jöfnun_flutnings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60">
          <cell r="A60" t="str">
            <v>Jöfnunarsjóður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61" t="str">
            <v>Jöfnunarsjóður_viðbótarframlög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</row>
        <row r="62">
          <cell r="A62" t="str">
            <v>Kirkjugarðar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63" t="str">
            <v>Kosningar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</row>
        <row r="64">
          <cell r="A64" t="str">
            <v>Kvikmyndagerð_endurgr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A65" t="str">
            <v>Kvikmyndasjóðir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</row>
        <row r="66">
          <cell r="A66" t="str">
            <v>Leiguíbúðir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A67" t="str">
            <v>Lífeyrir_barna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A68" t="str">
            <v>Lífeyrir_elli</v>
          </cell>
          <cell r="B68">
            <v>0</v>
          </cell>
          <cell r="C68">
            <v>0</v>
          </cell>
          <cell r="D68">
            <v>0</v>
          </cell>
          <cell r="E68">
            <v>0.03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0.03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0.03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0.03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0.03</v>
          </cell>
          <cell r="AH68">
            <v>0</v>
          </cell>
          <cell r="AI68"/>
          <cell r="AJ68"/>
        </row>
        <row r="69">
          <cell r="A69" t="str">
            <v>Lífeyrir_örorku</v>
          </cell>
          <cell r="B69">
            <v>0</v>
          </cell>
          <cell r="C69">
            <v>0</v>
          </cell>
          <cell r="D69">
            <v>0</v>
          </cell>
          <cell r="E69">
            <v>2.5000000000000001E-2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2.5000000000000001E-2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2.5000000000000001E-2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2.5000000000000001E-2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2.5000000000000001E-2</v>
          </cell>
          <cell r="AH69">
            <v>0</v>
          </cell>
          <cell r="AI69"/>
          <cell r="AJ69"/>
        </row>
        <row r="70">
          <cell r="A70" t="str">
            <v>Lífeyrissjóðir_örorkubyrði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A71" t="str">
            <v>Lífeyrisskuldbindingar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A72" t="str">
            <v>LÍN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A73" t="str">
            <v>Lyf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A74" t="str">
            <v>Lyf_S_merking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A75" t="str">
            <v>Lækniskostnaður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A76" t="str">
            <v>Löggæsla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A77" t="str">
            <v>Menningarstofnanir_endurbætur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A78" t="str">
            <v>Mjólkurframleiðsla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79" t="str">
            <v>Niðurgreiðslur_rafhitunar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80" t="str">
            <v>Ofanflóðasjóður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A81" t="str">
            <v>Óbreytt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A82" t="str">
            <v>Ófyrirséð_rekstur</v>
          </cell>
          <cell r="B82">
            <v>500</v>
          </cell>
          <cell r="C82"/>
          <cell r="D82">
            <v>0</v>
          </cell>
          <cell r="E82">
            <v>500</v>
          </cell>
          <cell r="F82">
            <v>0</v>
          </cell>
          <cell r="G82"/>
          <cell r="H82"/>
          <cell r="I82">
            <v>1000</v>
          </cell>
          <cell r="J82"/>
          <cell r="K82">
            <v>0</v>
          </cell>
          <cell r="L82">
            <v>1000</v>
          </cell>
          <cell r="M82">
            <v>0</v>
          </cell>
          <cell r="N82"/>
          <cell r="O82"/>
          <cell r="P82">
            <v>1500</v>
          </cell>
          <cell r="Q82"/>
          <cell r="R82">
            <v>0</v>
          </cell>
          <cell r="S82">
            <v>1500</v>
          </cell>
          <cell r="T82">
            <v>0</v>
          </cell>
          <cell r="U82"/>
          <cell r="V82"/>
          <cell r="W82">
            <v>2000</v>
          </cell>
          <cell r="X82"/>
          <cell r="Y82">
            <v>0</v>
          </cell>
          <cell r="Z82">
            <v>2000</v>
          </cell>
          <cell r="AA82">
            <v>0</v>
          </cell>
          <cell r="AB82"/>
          <cell r="AC82"/>
          <cell r="AD82">
            <v>2500</v>
          </cell>
          <cell r="AE82"/>
          <cell r="AF82">
            <v>0</v>
          </cell>
          <cell r="AG82">
            <v>2500</v>
          </cell>
          <cell r="AH82">
            <v>0</v>
          </cell>
          <cell r="AI82"/>
          <cell r="AJ82"/>
        </row>
        <row r="83">
          <cell r="A83" t="str">
            <v>Óskipt_rekstrarútgjöld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A84" t="str">
            <v>Óskipt_stofnkostnaður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A85" t="str">
            <v>Rannsóknasjóður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A86" t="str">
            <v>RÚV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A87" t="str">
            <v>Safnastarfsemi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88" t="str">
            <v>Sauðfjárframleiðsla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A89" t="str">
            <v>Sjávarfang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A90" t="str">
            <v>Sjóvarnagarðar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A91" t="str">
            <v>Sjúklingatryggingar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A92" t="str">
            <v>Sjúkrahús_stór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A93" t="str">
            <v>Sjúkrastofnanir_aðrar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A94" t="str">
            <v>Sjúkratryggingar_aðrar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95" t="str">
            <v>Sjúkratryggingar_hjálpartæki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96" t="str">
            <v>Skipulagsgjald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97" t="str">
            <v>Slysatryggingar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A98" t="str">
            <v>Sóknargjöld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A99" t="str">
            <v>Tilfærslur_100-00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A100" t="str">
            <v>Tilfærslur_70-30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A101" t="str">
            <v>Tilfærslur_75-25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A102" t="str">
            <v>Tilfærslur_80-20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A103" t="str">
            <v>Tækniþróunarsjóður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A104" t="str">
            <v>Úrvinnslusjóður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A105" t="str">
            <v>Vatnajökulsþjóðgarður_stofnkost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A106" t="str">
            <v>Varnarsvæði_rekstur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A107" t="str">
            <v>Vaxtabætur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A108" t="str">
            <v>Vegagerðin_Þjónusta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A109" t="str">
            <v>Vegagerðin_Viðhald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A110" t="str">
            <v>Vegagerðin_Framkvæmdir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A111" t="str">
            <v>Vegagerðin_Rannsóknir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A112" t="str">
            <v>Verkefnissjóður_sjárvarútv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</row>
        <row r="113">
          <cell r="A113" t="str">
            <v>Vextir</v>
          </cell>
          <cell r="B113">
            <v>0</v>
          </cell>
          <cell r="C113">
            <v>-9934.0913384401065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65.276885881357885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1096.0654079184169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-2319.9211433725213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2397.7937275697259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</row>
        <row r="114">
          <cell r="A114" t="str">
            <v>Þróunaraðstoð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A115" t="str">
            <v>Þróunarsjóður_ESB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A116" t="str">
            <v>Síðasta reglan</v>
          </cell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"/>
      <sheetName val="Cen gov structural balance"/>
      <sheetName val="Cen gov CAPB"/>
      <sheetName val="Blað1"/>
      <sheetName val="Gögn&gt;"/>
      <sheetName val="Hið opinbera_FMÁ 23-27"/>
      <sheetName val="Teygni"/>
      <sheetName val="Tafðir liðir"/>
      <sheetName val="Rekstrarreikn_leiðr"/>
      <sheetName val="atvinnuleysi_kostn"/>
    </sheetNames>
    <sheetDataSet>
      <sheetData sheetId="0" refreshError="1"/>
      <sheetData sheetId="1">
        <row r="8">
          <cell r="X8">
            <v>2020</v>
          </cell>
          <cell r="Y8">
            <v>2021</v>
          </cell>
          <cell r="Z8">
            <v>2022</v>
          </cell>
          <cell r="AA8">
            <v>2023</v>
          </cell>
        </row>
      </sheetData>
      <sheetData sheetId="2" refreshError="1"/>
      <sheetData sheetId="3">
        <row r="3">
          <cell r="B3">
            <v>-1.873782379524901E-2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la"/>
    </sheetNames>
    <sheetDataSet>
      <sheetData sheetId="0">
        <row r="53">
          <cell r="C53">
            <v>-6.2615131789817582</v>
          </cell>
          <cell r="D53">
            <v>-6.4487452988724812</v>
          </cell>
          <cell r="E53">
            <v>-3.6877148558951269</v>
          </cell>
          <cell r="G53">
            <v>-1.7047580812644689</v>
          </cell>
          <cell r="H53">
            <v>-0.65722181240580468</v>
          </cell>
        </row>
        <row r="59">
          <cell r="C59">
            <v>-7.9479221364017931</v>
          </cell>
          <cell r="D59">
            <v>-8.1038530650284422</v>
          </cell>
          <cell r="E59">
            <v>-5.2268415421392298</v>
          </cell>
          <cell r="G59">
            <v>-3.9148908677302465</v>
          </cell>
          <cell r="H59">
            <v>-2.3043407378321383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ð1"/>
    </sheetNames>
    <sheetDataSet>
      <sheetData sheetId="0">
        <row r="3">
          <cell r="B3">
            <v>2010</v>
          </cell>
          <cell r="C3">
            <v>2011</v>
          </cell>
          <cell r="D3">
            <v>2012</v>
          </cell>
          <cell r="E3">
            <v>2013</v>
          </cell>
          <cell r="F3">
            <v>2014</v>
          </cell>
          <cell r="G3">
            <v>2015</v>
          </cell>
          <cell r="H3">
            <v>2016</v>
          </cell>
          <cell r="I3">
            <v>2017</v>
          </cell>
          <cell r="J3">
            <v>2018</v>
          </cell>
          <cell r="K3">
            <v>2019</v>
          </cell>
          <cell r="L3">
            <v>2020</v>
          </cell>
          <cell r="M3">
            <v>2021</v>
          </cell>
          <cell r="N3">
            <v>2022</v>
          </cell>
          <cell r="O3">
            <v>2023</v>
          </cell>
        </row>
        <row r="4">
          <cell r="A4" t="str">
            <v>Skuldir ríkissjóðs, h. ás</v>
          </cell>
          <cell r="B4">
            <v>0.57608507484085059</v>
          </cell>
          <cell r="C4">
            <v>0.52939560081563319</v>
          </cell>
          <cell r="D4">
            <v>0.55192774610331896</v>
          </cell>
          <cell r="E4">
            <v>0.53570141502203394</v>
          </cell>
          <cell r="F4">
            <v>0.46960783373914378</v>
          </cell>
          <cell r="G4">
            <v>0.40820166449718892</v>
          </cell>
          <cell r="H4">
            <v>0.34004868523977383</v>
          </cell>
          <cell r="I4">
            <v>0.28683866782187006</v>
          </cell>
          <cell r="J4">
            <v>0.22870691728322598</v>
          </cell>
          <cell r="K4">
            <v>0.21788753194014479</v>
          </cell>
          <cell r="L4">
            <v>0.29767086249251312</v>
          </cell>
          <cell r="M4">
            <v>0.33379946371807495</v>
          </cell>
          <cell r="N4">
            <v>0.33400000000000002</v>
          </cell>
          <cell r="O4">
            <v>0.33</v>
          </cell>
        </row>
        <row r="5">
          <cell r="A5" t="str">
            <v>Skuldir ríkissjóðs, v. ás</v>
          </cell>
          <cell r="B5">
            <v>968380</v>
          </cell>
          <cell r="C5">
            <v>934388</v>
          </cell>
          <cell r="D5">
            <v>1018395</v>
          </cell>
          <cell r="E5">
            <v>1055410</v>
          </cell>
          <cell r="F5">
            <v>979771</v>
          </cell>
          <cell r="G5">
            <v>943292</v>
          </cell>
          <cell r="H5">
            <v>854221</v>
          </cell>
          <cell r="I5">
            <v>757816</v>
          </cell>
          <cell r="J5">
            <v>649548</v>
          </cell>
          <cell r="K5">
            <v>664189.51176237501</v>
          </cell>
          <cell r="L5">
            <v>875560.18954986404</v>
          </cell>
          <cell r="M5">
            <v>1079490</v>
          </cell>
          <cell r="N5">
            <v>1210084.6735563476</v>
          </cell>
          <cell r="O5">
            <v>1275814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ð1"/>
    </sheetNames>
    <sheetDataSet>
      <sheetData sheetId="0">
        <row r="3">
          <cell r="B3">
            <v>2010</v>
          </cell>
          <cell r="C3">
            <v>2011</v>
          </cell>
          <cell r="D3">
            <v>2012</v>
          </cell>
          <cell r="E3">
            <v>2013</v>
          </cell>
          <cell r="F3">
            <v>2014</v>
          </cell>
          <cell r="G3">
            <v>2015</v>
          </cell>
          <cell r="H3">
            <v>2016</v>
          </cell>
          <cell r="I3">
            <v>2017</v>
          </cell>
          <cell r="J3">
            <v>2018</v>
          </cell>
          <cell r="K3">
            <v>2019</v>
          </cell>
          <cell r="L3">
            <v>2020</v>
          </cell>
          <cell r="M3">
            <v>2021</v>
          </cell>
          <cell r="N3">
            <v>2022</v>
          </cell>
          <cell r="O3">
            <v>2023</v>
          </cell>
        </row>
        <row r="4">
          <cell r="A4" t="str">
            <v>Frumvarp til fjárlaga 2023</v>
          </cell>
          <cell r="B4">
            <v>0.57608507484085059</v>
          </cell>
          <cell r="C4">
            <v>0.52939560081563319</v>
          </cell>
          <cell r="D4">
            <v>0.55192774610331896</v>
          </cell>
          <cell r="E4">
            <v>0.53570141502203394</v>
          </cell>
          <cell r="F4">
            <v>0.46960783373914378</v>
          </cell>
          <cell r="G4">
            <v>0.40820166449718892</v>
          </cell>
          <cell r="H4">
            <v>0.34004868523977383</v>
          </cell>
          <cell r="I4">
            <v>0.28683866782187006</v>
          </cell>
          <cell r="J4">
            <v>0.22870691728322598</v>
          </cell>
          <cell r="K4">
            <v>0.21788753194014479</v>
          </cell>
          <cell r="L4">
            <v>0.29767086249251312</v>
          </cell>
          <cell r="M4">
            <v>0.33379946371807495</v>
          </cell>
          <cell r="N4">
            <v>0.33400000000000002</v>
          </cell>
          <cell r="O4">
            <v>0.33</v>
          </cell>
        </row>
        <row r="5">
          <cell r="A5" t="str">
            <v>Fjármálaáætlun 2021-2025</v>
          </cell>
          <cell r="K5">
            <v>0.22362703450529225</v>
          </cell>
          <cell r="L5">
            <v>0.34042641677055724</v>
          </cell>
          <cell r="M5">
            <v>0.41664467214630696</v>
          </cell>
          <cell r="N5">
            <v>0.47369361775796165</v>
          </cell>
          <cell r="O5">
            <v>0.50128141383878499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J05143"/>
    </sheetNames>
    <sheetDataSet>
      <sheetData sheetId="0">
        <row r="1">
          <cell r="C1" t="str">
            <v>1998</v>
          </cell>
          <cell r="D1" t="str">
            <v>1999</v>
          </cell>
          <cell r="E1" t="str">
            <v>2000</v>
          </cell>
          <cell r="F1" t="str">
            <v>2001</v>
          </cell>
          <cell r="G1" t="str">
            <v>2002</v>
          </cell>
          <cell r="H1" t="str">
            <v>2003</v>
          </cell>
          <cell r="I1" t="str">
            <v>2004</v>
          </cell>
          <cell r="J1" t="str">
            <v>2005</v>
          </cell>
          <cell r="K1" t="str">
            <v>2006</v>
          </cell>
          <cell r="L1" t="str">
            <v>2007</v>
          </cell>
          <cell r="M1" t="str">
            <v>2008</v>
          </cell>
          <cell r="N1" t="str">
            <v>2009</v>
          </cell>
          <cell r="O1" t="str">
            <v>2010</v>
          </cell>
          <cell r="P1" t="str">
            <v>2011</v>
          </cell>
          <cell r="Q1" t="str">
            <v>2012</v>
          </cell>
          <cell r="R1" t="str">
            <v>2013</v>
          </cell>
          <cell r="S1" t="str">
            <v>2014</v>
          </cell>
          <cell r="T1" t="str">
            <v>2015</v>
          </cell>
          <cell r="U1" t="str">
            <v>2016</v>
          </cell>
          <cell r="V1" t="str">
            <v>2017</v>
          </cell>
          <cell r="W1" t="str">
            <v>2018</v>
          </cell>
          <cell r="X1" t="str">
            <v>2019</v>
          </cell>
          <cell r="Y1" t="str">
            <v>2020</v>
          </cell>
          <cell r="Z1" t="str">
            <v>2021</v>
          </cell>
        </row>
        <row r="2">
          <cell r="C2">
            <v>13.83</v>
          </cell>
          <cell r="D2">
            <v>12.01</v>
          </cell>
          <cell r="E2">
            <v>12.04</v>
          </cell>
          <cell r="F2">
            <v>11.27</v>
          </cell>
          <cell r="G2">
            <v>13.18</v>
          </cell>
          <cell r="H2">
            <v>14.34</v>
          </cell>
          <cell r="I2">
            <v>14.01</v>
          </cell>
          <cell r="J2">
            <v>13.33</v>
          </cell>
          <cell r="K2">
            <v>12.13</v>
          </cell>
          <cell r="L2">
            <v>12.15</v>
          </cell>
          <cell r="M2">
            <v>8.91</v>
          </cell>
          <cell r="N2">
            <v>14.04</v>
          </cell>
          <cell r="O2">
            <v>14.75</v>
          </cell>
          <cell r="P2">
            <v>15.51</v>
          </cell>
          <cell r="Q2">
            <v>15.32</v>
          </cell>
          <cell r="R2">
            <v>14.76</v>
          </cell>
          <cell r="S2">
            <v>14.58</v>
          </cell>
          <cell r="T2">
            <v>14.1</v>
          </cell>
          <cell r="U2">
            <v>12.66</v>
          </cell>
          <cell r="V2">
            <v>14.61</v>
          </cell>
          <cell r="W2">
            <v>15.11</v>
          </cell>
          <cell r="X2">
            <v>16.84</v>
          </cell>
          <cell r="Y2">
            <v>19.87</v>
          </cell>
          <cell r="Z2">
            <v>19.100000000000001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Skattbyrði (h.ás)</v>
          </cell>
          <cell r="C2" t="str">
            <v>Aukning ráðstöfunartekna (v.ás)</v>
          </cell>
        </row>
        <row r="3">
          <cell r="A3">
            <v>2019</v>
          </cell>
          <cell r="B3">
            <v>0.21350749999999999</v>
          </cell>
          <cell r="C3">
            <v>0</v>
          </cell>
        </row>
        <row r="4">
          <cell r="A4">
            <v>2020</v>
          </cell>
          <cell r="B4">
            <v>0.20493117010816128</v>
          </cell>
          <cell r="C4">
            <v>42000</v>
          </cell>
        </row>
        <row r="5">
          <cell r="A5">
            <v>2021</v>
          </cell>
          <cell r="B5">
            <v>0.19113941234865395</v>
          </cell>
          <cell r="C5">
            <v>114000</v>
          </cell>
        </row>
        <row r="6">
          <cell r="A6">
            <v>2022</v>
          </cell>
          <cell r="B6">
            <v>0.1904043847978539</v>
          </cell>
          <cell r="C6">
            <v>124000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7"/>
      <sheetName val="OtherVariables_2017"/>
    </sheetNames>
    <sheetDataSet>
      <sheetData sheetId="0" refreshError="1"/>
      <sheetData sheetId="1">
        <row r="4">
          <cell r="B4">
            <v>9.9999999999999995E-7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7"/>
      <sheetName val="OtherVariables_2017"/>
    </sheetNames>
    <sheetDataSet>
      <sheetData sheetId="0" refreshError="1"/>
      <sheetData sheetId="1">
        <row r="4">
          <cell r="B4">
            <v>9.9999999999999995E-7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Skyblue">
      <a:dk1>
        <a:sysClr val="windowText" lastClr="000000"/>
      </a:dk1>
      <a:lt1>
        <a:sysClr val="window" lastClr="FFFFFF"/>
      </a:lt1>
      <a:dk2>
        <a:srgbClr val="003D85"/>
      </a:dk2>
      <a:lt2>
        <a:srgbClr val="4E8ECC"/>
      </a:lt2>
      <a:accent1>
        <a:srgbClr val="C8DEF6"/>
      </a:accent1>
      <a:accent2>
        <a:srgbClr val="A0CBEA"/>
      </a:accent2>
      <a:accent3>
        <a:srgbClr val="4E8ECC"/>
      </a:accent3>
      <a:accent4>
        <a:srgbClr val="003D85"/>
      </a:accent4>
      <a:accent5>
        <a:srgbClr val="1A336A"/>
      </a:accent5>
      <a:accent6>
        <a:srgbClr val="CA003B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E876-AC4F-4BCA-8B1B-844572AB36C9}">
  <sheetPr codeName="Sheet1"/>
  <dimension ref="A1:C30"/>
  <sheetViews>
    <sheetView tabSelected="1" workbookViewId="0">
      <selection activeCell="N12" sqref="N12"/>
    </sheetView>
  </sheetViews>
  <sheetFormatPr defaultRowHeight="15"/>
  <cols>
    <col min="1" max="1" width="9.140625" style="1"/>
    <col min="2" max="2" width="7.85546875" style="1" customWidth="1"/>
    <col min="3" max="16384" width="9.140625" style="1"/>
  </cols>
  <sheetData>
    <row r="1" spans="1:3" ht="18.75">
      <c r="A1" s="119" t="s">
        <v>84</v>
      </c>
    </row>
    <row r="3" spans="1:3">
      <c r="A3" s="1">
        <v>1</v>
      </c>
      <c r="B3" s="11" t="s">
        <v>30</v>
      </c>
      <c r="C3" s="120" t="s">
        <v>69</v>
      </c>
    </row>
    <row r="4" spans="1:3">
      <c r="A4" s="1">
        <v>1</v>
      </c>
      <c r="B4" s="11" t="s">
        <v>31</v>
      </c>
      <c r="C4" s="120" t="s">
        <v>70</v>
      </c>
    </row>
    <row r="5" spans="1:3">
      <c r="A5" s="1">
        <v>1</v>
      </c>
      <c r="B5" s="11" t="s">
        <v>32</v>
      </c>
      <c r="C5" s="120" t="s">
        <v>71</v>
      </c>
    </row>
    <row r="6" spans="1:3">
      <c r="A6" s="1">
        <v>1</v>
      </c>
      <c r="B6" s="11" t="s">
        <v>33</v>
      </c>
      <c r="C6" s="120" t="s">
        <v>91</v>
      </c>
    </row>
    <row r="7" spans="1:3">
      <c r="A7" s="1">
        <v>1</v>
      </c>
      <c r="B7" s="11" t="s">
        <v>34</v>
      </c>
      <c r="C7" s="120" t="s">
        <v>10</v>
      </c>
    </row>
    <row r="8" spans="1:3">
      <c r="A8" s="1">
        <v>1</v>
      </c>
      <c r="B8" s="11" t="s">
        <v>35</v>
      </c>
      <c r="C8" s="120" t="s">
        <v>72</v>
      </c>
    </row>
    <row r="9" spans="1:3">
      <c r="A9" s="1">
        <v>1</v>
      </c>
      <c r="B9" s="11" t="s">
        <v>36</v>
      </c>
      <c r="C9" s="120" t="s">
        <v>73</v>
      </c>
    </row>
    <row r="10" spans="1:3">
      <c r="A10" s="1">
        <v>1</v>
      </c>
      <c r="B10" s="11" t="s">
        <v>37</v>
      </c>
      <c r="C10" s="120" t="s">
        <v>107</v>
      </c>
    </row>
    <row r="11" spans="1:3">
      <c r="A11" s="1">
        <v>1</v>
      </c>
      <c r="B11" s="11" t="s">
        <v>38</v>
      </c>
      <c r="C11" s="120" t="s">
        <v>122</v>
      </c>
    </row>
    <row r="12" spans="1:3">
      <c r="A12" s="1">
        <v>1</v>
      </c>
      <c r="B12" s="11" t="s">
        <v>39</v>
      </c>
      <c r="C12" s="120" t="s">
        <v>74</v>
      </c>
    </row>
    <row r="13" spans="1:3">
      <c r="A13" s="1">
        <v>1</v>
      </c>
      <c r="B13" s="11" t="s">
        <v>85</v>
      </c>
      <c r="C13" s="120" t="s">
        <v>75</v>
      </c>
    </row>
    <row r="14" spans="1:3">
      <c r="A14" s="1">
        <v>1</v>
      </c>
      <c r="B14" s="11" t="s">
        <v>86</v>
      </c>
      <c r="C14" s="120" t="s">
        <v>123</v>
      </c>
    </row>
    <row r="15" spans="1:3">
      <c r="A15" s="10">
        <v>2</v>
      </c>
      <c r="B15" s="11" t="s">
        <v>30</v>
      </c>
      <c r="C15" s="120" t="s">
        <v>76</v>
      </c>
    </row>
    <row r="16" spans="1:3">
      <c r="A16" s="10">
        <v>2</v>
      </c>
      <c r="B16" s="11" t="s">
        <v>31</v>
      </c>
      <c r="C16" s="120" t="s">
        <v>77</v>
      </c>
    </row>
    <row r="17" spans="1:3">
      <c r="A17" s="10">
        <v>2</v>
      </c>
      <c r="B17" s="11" t="s">
        <v>32</v>
      </c>
      <c r="C17" s="120" t="s">
        <v>174</v>
      </c>
    </row>
    <row r="18" spans="1:3">
      <c r="A18" s="10">
        <v>3</v>
      </c>
      <c r="B18" s="11" t="s">
        <v>30</v>
      </c>
      <c r="C18" s="120" t="s">
        <v>78</v>
      </c>
    </row>
    <row r="19" spans="1:3">
      <c r="A19" s="10">
        <v>3</v>
      </c>
      <c r="B19" s="11" t="s">
        <v>31</v>
      </c>
      <c r="C19" s="120" t="s">
        <v>79</v>
      </c>
    </row>
    <row r="20" spans="1:3">
      <c r="A20" s="10">
        <v>4</v>
      </c>
      <c r="B20" s="11" t="s">
        <v>30</v>
      </c>
      <c r="C20" s="120" t="s">
        <v>10</v>
      </c>
    </row>
    <row r="21" spans="1:3">
      <c r="A21" s="10">
        <v>4</v>
      </c>
      <c r="B21" s="11" t="s">
        <v>31</v>
      </c>
      <c r="C21" s="120" t="s">
        <v>80</v>
      </c>
    </row>
    <row r="22" spans="1:3">
      <c r="A22" s="10">
        <v>4</v>
      </c>
      <c r="B22" s="11" t="s">
        <v>32</v>
      </c>
      <c r="C22" s="120" t="s">
        <v>81</v>
      </c>
    </row>
    <row r="23" spans="1:3">
      <c r="A23" s="10">
        <v>4</v>
      </c>
      <c r="B23" s="11" t="s">
        <v>33</v>
      </c>
      <c r="C23" s="120" t="s">
        <v>28</v>
      </c>
    </row>
    <row r="24" spans="1:3">
      <c r="A24" s="10">
        <v>4</v>
      </c>
      <c r="B24" s="11" t="s">
        <v>34</v>
      </c>
      <c r="C24" s="120" t="s">
        <v>29</v>
      </c>
    </row>
    <row r="25" spans="1:3">
      <c r="A25" s="10" t="s">
        <v>40</v>
      </c>
      <c r="B25" s="11" t="s">
        <v>30</v>
      </c>
      <c r="C25" s="120" t="s">
        <v>41</v>
      </c>
    </row>
    <row r="26" spans="1:3">
      <c r="A26" s="10" t="s">
        <v>40</v>
      </c>
      <c r="B26" s="11" t="s">
        <v>31</v>
      </c>
      <c r="C26" s="120" t="s">
        <v>65</v>
      </c>
    </row>
    <row r="27" spans="1:3">
      <c r="A27" s="10" t="s">
        <v>40</v>
      </c>
      <c r="B27" s="11" t="s">
        <v>32</v>
      </c>
      <c r="C27" s="120" t="s">
        <v>67</v>
      </c>
    </row>
    <row r="28" spans="1:3">
      <c r="A28" s="10" t="s">
        <v>40</v>
      </c>
      <c r="B28" s="11" t="s">
        <v>33</v>
      </c>
      <c r="C28" s="120" t="s">
        <v>42</v>
      </c>
    </row>
    <row r="29" spans="1:3">
      <c r="A29" s="10" t="s">
        <v>225</v>
      </c>
      <c r="B29" s="11" t="s">
        <v>30</v>
      </c>
      <c r="C29" s="120" t="s">
        <v>82</v>
      </c>
    </row>
    <row r="30" spans="1:3">
      <c r="A30" s="10" t="s">
        <v>225</v>
      </c>
      <c r="B30" s="11" t="s">
        <v>31</v>
      </c>
      <c r="C30" s="120" t="s">
        <v>83</v>
      </c>
    </row>
  </sheetData>
  <phoneticPr fontId="9" type="noConversion"/>
  <hyperlinks>
    <hyperlink ref="C20" location="'4-1'!A1" display="Tekjubrú 2022" xr:uid="{D4117C69-377C-4DFB-BC75-3055C96067B8}"/>
    <hyperlink ref="C23" location="'4-4'!A1" display="Samsetning skatttekna 2023" xr:uid="{FC5C6196-9EAD-4EBB-BB80-2EC7A5003448}"/>
    <hyperlink ref="C24" location="'4-5'!A1" display="Tekjubrú 2023" xr:uid="{5487F9FF-0EB3-493A-81C4-5862C7AECCF7}"/>
    <hyperlink ref="C25" location="'5_1-1'!A1" display="Útgjaldabrú" xr:uid="{18AD46E4-0F2D-40D3-B5DE-ECF91B69660B}"/>
    <hyperlink ref="C26" location="'5_1-2'!A1" display="Breytingar eftir samanþjöppuðum málegnasviðum_félagsmál sundurliðuð" xr:uid="{30CAD87D-1336-4564-AD9A-3E5380E16612}"/>
    <hyperlink ref="C27" location="'5_1-3'!A1" display="Rammasett útgjöld 2023" xr:uid="{441FF236-1E4E-41F2-9D8B-FC8333D2A244}"/>
    <hyperlink ref="C28" location="'5_2-1'!A1" display="Útgjaldaþróun rammasettra útgjalda" xr:uid="{9A8B0F73-8309-4A51-8BE2-BBE0FAC75B2C}"/>
    <hyperlink ref="C3" location="'1-1'!A1" display="Atvinnuleysi er orðið lágt" xr:uid="{03705466-5928-4936-98F4-8C9D5031A7BD}"/>
    <hyperlink ref="C5" location="'1-3'!A1" display="Gríðarleg uppsöfnuð kaupmáttaraukning" xr:uid="{DF4AEE8E-CC08-4E28-B750-771E93829A9D}"/>
    <hyperlink ref="C7" location="'1-5'!A1" display="Tekjubrú 2022" xr:uid="{F67A50F8-5742-4FF4-B9BA-7AF2077E653E}"/>
    <hyperlink ref="C6" location="'1-4'!A1" display="Ráðstöfunartekjur örorkulífeyrisþega" xr:uid="{1455CEA9-3553-4B48-A698-D92BA3B8FAD5}"/>
    <hyperlink ref="C8" location="'1-6'!A1" display="Tekjur af ökutækjum og eldsneyti" xr:uid="{63646A6B-44F2-4AA0-B3E7-4F4F01849D6D}"/>
    <hyperlink ref="C9" location="'1-7'!A1" display="Fyrirhugaðar breytingar á gjaldtöku af ökutækjum" xr:uid="{7C926E89-4792-44DC-8B07-1B2F16C4B5CB}"/>
    <hyperlink ref="C10" location="'1-8'!A1" display="Rammsett útgjöld 2023" xr:uid="{050FE1F6-CA99-4E38-9624-E0E2DB9347BC}"/>
    <hyperlink ref="C11" location="'1-9'!A1" display="Aldrei hafa færri búið við þunga byrðji húsnæðiskostnaðar" xr:uid="{AE626F57-8261-4084-8876-8E6F363D1596}"/>
    <hyperlink ref="C14" location="'1-12'!A1" display="Útflutningur tækni- og hugverkaiðnaður" xr:uid="{73192F98-859A-4D3F-AFD0-047BF5F8CC25}"/>
    <hyperlink ref="C15" location="'2-1'!A1" display="Hagvöxtur árið 2022" xr:uid="{911BBAFC-BEA1-46FF-8D17-F13DB6CC8400}"/>
    <hyperlink ref="C16" location="'2-2'!A1" display="Hagkerfið nær jafnvægi árið 2023" xr:uid="{854298FA-60AD-432C-8A8A-33EB226DECC9}"/>
    <hyperlink ref="C17" location="'2-3'!A1" display="Afkoma ríkissjóðs batnar áfram en aðhaldsstigið verður lægra" xr:uid="{79711ED4-C36F-4DE0-A9E0-F11F3225C71F}"/>
    <hyperlink ref="C18" location="'3-1'!A1" display="Afkoma ríkissjóðs 2022 og 2023" xr:uid="{894C9957-1C35-4055-A92D-2B9226364403}"/>
    <hyperlink ref="C19" location="'3-2'!A1" display="Betri afkoma" xr:uid="{42485E10-8D20-40EC-924D-ED9CCAB8F91E}"/>
    <hyperlink ref="C21" location="'4-2'!A1" display="Tekjur af vörugjaldi" xr:uid="{687E75B6-3CDB-4E18-843A-4E5437D4B865}"/>
    <hyperlink ref="C22" location="'4-3'!A1" display="Tekjur af bifreiðagjaldi" xr:uid="{88FFF881-9948-49AE-A852-8708A0AD4DB0}"/>
    <hyperlink ref="C29" location="'9_4-1'!A1" display="Skuldir ríkissjóð" xr:uid="{ED213453-2901-4645-81DC-5EF67BA1E19C}"/>
    <hyperlink ref="C30" location="'9_4-2'!A1" display="Skuldaframlag" xr:uid="{E086D0A3-CCA2-47D6-93AE-00E82A3B8D82}"/>
    <hyperlink ref="C12" location="'1-10'!A1" display="Skuldahorfur ríkissjóðs hafa batnað til muna" xr:uid="{C4FDFD30-5F45-4822-BE7E-698F1442D10F}"/>
    <hyperlink ref="C13" location="'1-11'!A1" display="Félagslegar tilfærslur til heimila sífellt stærri hlutdeild opinberra útgjalda" xr:uid="{65D40C52-663F-45F1-AC11-949B12C7E529}"/>
    <hyperlink ref="C4" location="'1-2'!A1" display="Ábáti af tekjuskattslækkunum" xr:uid="{3E30780B-BAA2-42A4-9010-9FAF7C5FE0D4}"/>
  </hyperlinks>
  <pageMargins left="0.7" right="0.7" top="0.75" bottom="0.75" header="0.3" footer="0.3"/>
  <pageSetup paperSize="9" orientation="portrait" verticalDpi="0" r:id="rId1"/>
  <ignoredErrors>
    <ignoredError sqref="B3:B11 B15:B20 B25:B28 B12:B14 B29:B30 B21:B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3A89-8A3C-403B-90E4-9F7885B301FA}">
  <sheetPr codeName="Sheet13">
    <tabColor theme="9"/>
  </sheetPr>
  <dimension ref="A1:B15"/>
  <sheetViews>
    <sheetView workbookViewId="0">
      <selection activeCell="B13" sqref="B13"/>
    </sheetView>
  </sheetViews>
  <sheetFormatPr defaultRowHeight="15"/>
  <cols>
    <col min="1" max="1" width="5.5703125" style="101" bestFit="1" customWidth="1"/>
    <col min="2" max="2" width="18.42578125" style="101" bestFit="1" customWidth="1"/>
    <col min="3" max="4" width="9.140625" style="101" customWidth="1"/>
    <col min="5" max="16384" width="9.140625" style="101"/>
  </cols>
  <sheetData>
    <row r="1" spans="1:2" s="101" customFormat="1">
      <c r="A1" s="101" t="s">
        <v>121</v>
      </c>
      <c r="B1" s="101" t="s">
        <v>108</v>
      </c>
    </row>
    <row r="2" spans="1:2" s="101" customFormat="1">
      <c r="A2" s="101" t="s">
        <v>109</v>
      </c>
      <c r="B2" s="102">
        <v>0.29299999999999998</v>
      </c>
    </row>
    <row r="3" spans="1:2" s="101" customFormat="1">
      <c r="A3" s="101" t="s">
        <v>110</v>
      </c>
      <c r="B3" s="102">
        <v>0.31900000000000001</v>
      </c>
    </row>
    <row r="4" spans="1:2" s="101" customFormat="1">
      <c r="A4" s="101" t="s">
        <v>111</v>
      </c>
      <c r="B4" s="102">
        <v>0.27500000000000002</v>
      </c>
    </row>
    <row r="5" spans="1:2" s="101" customFormat="1">
      <c r="A5" s="101" t="s">
        <v>112</v>
      </c>
      <c r="B5" s="102">
        <v>0.26100000000000001</v>
      </c>
    </row>
    <row r="6" spans="1:2" s="101" customFormat="1">
      <c r="A6" s="101" t="s">
        <v>113</v>
      </c>
      <c r="B6" s="102">
        <v>0.254</v>
      </c>
    </row>
    <row r="7" spans="1:2" s="101" customFormat="1">
      <c r="A7" s="101" t="s">
        <v>114</v>
      </c>
      <c r="B7" s="102">
        <v>0.24199999999999999</v>
      </c>
    </row>
    <row r="8" spans="1:2" s="101" customFormat="1">
      <c r="A8" s="101" t="s">
        <v>115</v>
      </c>
      <c r="B8" s="102">
        <v>0.19699999999999998</v>
      </c>
    </row>
    <row r="9" spans="1:2" s="101" customFormat="1">
      <c r="A9" s="101" t="s">
        <v>116</v>
      </c>
      <c r="B9" s="102">
        <v>0.16699999999999998</v>
      </c>
    </row>
    <row r="10" spans="1:2" s="101" customFormat="1">
      <c r="A10" s="101" t="s">
        <v>117</v>
      </c>
      <c r="B10" s="102">
        <v>0.152</v>
      </c>
    </row>
    <row r="11" spans="1:2" s="101" customFormat="1">
      <c r="A11" s="101" t="s">
        <v>118</v>
      </c>
      <c r="B11" s="102">
        <v>0.17600000000000002</v>
      </c>
    </row>
    <row r="12" spans="1:2" s="101" customFormat="1">
      <c r="A12" s="101" t="s">
        <v>119</v>
      </c>
      <c r="B12" s="102">
        <v>0.152</v>
      </c>
    </row>
    <row r="13" spans="1:2" s="101" customFormat="1">
      <c r="A13" s="101" t="s">
        <v>120</v>
      </c>
      <c r="B13" s="102">
        <v>0.11699999999999999</v>
      </c>
    </row>
    <row r="15" spans="1:2" s="101" customFormat="1">
      <c r="A15" s="103"/>
    </row>
  </sheetData>
  <pageMargins left="0.75" right="0.75" top="0.75" bottom="0.5" header="0.5" footer="0.75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ED4D-7564-436E-9135-721AB35B8C8C}">
  <sheetPr>
    <tabColor theme="9"/>
  </sheetPr>
  <dimension ref="A1:O3"/>
  <sheetViews>
    <sheetView workbookViewId="0">
      <selection activeCell="A14" sqref="A14"/>
    </sheetView>
  </sheetViews>
  <sheetFormatPr defaultRowHeight="15"/>
  <cols>
    <col min="1" max="1" width="35.85546875" style="1" bestFit="1" customWidth="1"/>
    <col min="2" max="3" width="9" style="1" bestFit="1" customWidth="1"/>
    <col min="4" max="5" width="10.5703125" style="1" bestFit="1" customWidth="1"/>
    <col min="6" max="12" width="9" style="1" bestFit="1" customWidth="1"/>
    <col min="13" max="15" width="10.5703125" style="1" bestFit="1" customWidth="1"/>
    <col min="16" max="16384" width="9.140625" style="1"/>
  </cols>
  <sheetData>
    <row r="1" spans="1:15"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</row>
    <row r="2" spans="1:15">
      <c r="A2" s="1" t="s">
        <v>205</v>
      </c>
      <c r="B2" s="8">
        <v>0.57608507484085059</v>
      </c>
      <c r="C2" s="8">
        <v>0.52939560081563319</v>
      </c>
      <c r="D2" s="8">
        <v>0.55192774610331896</v>
      </c>
      <c r="E2" s="8">
        <v>0.53570141502203394</v>
      </c>
      <c r="F2" s="8">
        <v>0.46960783373914378</v>
      </c>
      <c r="G2" s="8">
        <v>0.40820166449718892</v>
      </c>
      <c r="H2" s="8">
        <v>0.34004868523977383</v>
      </c>
      <c r="I2" s="8">
        <v>0.28683866782187006</v>
      </c>
      <c r="J2" s="8">
        <v>0.22870691728322598</v>
      </c>
      <c r="K2" s="8">
        <v>0.21788753194014479</v>
      </c>
      <c r="L2" s="8">
        <v>0.29767086249251312</v>
      </c>
      <c r="M2" s="8">
        <v>0.33379946371807495</v>
      </c>
      <c r="N2" s="8">
        <v>0.33400000000000002</v>
      </c>
      <c r="O2" s="8">
        <v>0.33</v>
      </c>
    </row>
    <row r="3" spans="1:15">
      <c r="A3" s="1" t="s">
        <v>206</v>
      </c>
      <c r="B3" s="8"/>
      <c r="C3" s="8"/>
      <c r="D3" s="8"/>
      <c r="E3" s="8"/>
      <c r="F3" s="8"/>
      <c r="G3" s="8"/>
      <c r="H3" s="8"/>
      <c r="I3" s="8"/>
      <c r="J3" s="8"/>
      <c r="K3" s="8">
        <v>0.22362703450529225</v>
      </c>
      <c r="L3" s="8">
        <v>0.34042641677055724</v>
      </c>
      <c r="M3" s="8">
        <v>0.41664467214630696</v>
      </c>
      <c r="N3" s="8">
        <v>0.47369361775796165</v>
      </c>
      <c r="O3" s="8">
        <v>0.50128141383878499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641AA-45C2-4656-A316-A1430FF8D45F}">
  <sheetPr>
    <tabColor theme="9"/>
  </sheetPr>
  <dimension ref="A1:Z4"/>
  <sheetViews>
    <sheetView workbookViewId="0">
      <selection activeCell="B14" sqref="B14"/>
    </sheetView>
  </sheetViews>
  <sheetFormatPr defaultRowHeight="15"/>
  <cols>
    <col min="1" max="1" width="18.140625" style="50" bestFit="1" customWidth="1"/>
    <col min="2" max="2" width="32.28515625" style="50" bestFit="1" customWidth="1"/>
    <col min="3" max="26" width="7" style="50" customWidth="1"/>
    <col min="27" max="29" width="9.140625" style="50" customWidth="1"/>
    <col min="30" max="16384" width="9.140625" style="50"/>
  </cols>
  <sheetData>
    <row r="1" spans="1:26">
      <c r="C1" s="51" t="s">
        <v>211</v>
      </c>
      <c r="D1" s="51" t="s">
        <v>212</v>
      </c>
      <c r="E1" s="51" t="s">
        <v>213</v>
      </c>
      <c r="F1" s="51" t="s">
        <v>214</v>
      </c>
      <c r="G1" s="51" t="s">
        <v>215</v>
      </c>
      <c r="H1" s="51" t="s">
        <v>216</v>
      </c>
      <c r="I1" s="51" t="s">
        <v>217</v>
      </c>
      <c r="J1" s="51" t="s">
        <v>218</v>
      </c>
      <c r="K1" s="51" t="s">
        <v>219</v>
      </c>
      <c r="L1" s="51" t="s">
        <v>220</v>
      </c>
      <c r="M1" s="51" t="s">
        <v>221</v>
      </c>
      <c r="N1" s="51" t="s">
        <v>222</v>
      </c>
      <c r="O1" s="51" t="s">
        <v>109</v>
      </c>
      <c r="P1" s="51" t="s">
        <v>110</v>
      </c>
      <c r="Q1" s="51" t="s">
        <v>111</v>
      </c>
      <c r="R1" s="51" t="s">
        <v>112</v>
      </c>
      <c r="S1" s="51" t="s">
        <v>113</v>
      </c>
      <c r="T1" s="51" t="s">
        <v>114</v>
      </c>
      <c r="U1" s="51" t="s">
        <v>115</v>
      </c>
      <c r="V1" s="51" t="s">
        <v>116</v>
      </c>
      <c r="W1" s="51" t="s">
        <v>117</v>
      </c>
      <c r="X1" s="51" t="s">
        <v>118</v>
      </c>
      <c r="Y1" s="51" t="s">
        <v>119</v>
      </c>
      <c r="Z1" s="51" t="s">
        <v>120</v>
      </c>
    </row>
    <row r="2" spans="1:26">
      <c r="A2" s="51" t="s">
        <v>223</v>
      </c>
      <c r="B2" s="51" t="s">
        <v>224</v>
      </c>
      <c r="C2" s="99">
        <v>13.83</v>
      </c>
      <c r="D2" s="99">
        <v>12.01</v>
      </c>
      <c r="E2" s="99">
        <v>12.04</v>
      </c>
      <c r="F2" s="99">
        <v>11.27</v>
      </c>
      <c r="G2" s="99">
        <v>13.18</v>
      </c>
      <c r="H2" s="99">
        <v>14.34</v>
      </c>
      <c r="I2" s="99">
        <v>14.01</v>
      </c>
      <c r="J2" s="99">
        <v>13.33</v>
      </c>
      <c r="K2" s="99">
        <v>12.13</v>
      </c>
      <c r="L2" s="99">
        <v>12.15</v>
      </c>
      <c r="M2" s="99">
        <v>8.91</v>
      </c>
      <c r="N2" s="99">
        <v>14.04</v>
      </c>
      <c r="O2" s="99">
        <v>14.75</v>
      </c>
      <c r="P2" s="99">
        <v>15.51</v>
      </c>
      <c r="Q2" s="99">
        <v>15.32</v>
      </c>
      <c r="R2" s="99">
        <v>14.76</v>
      </c>
      <c r="S2" s="99">
        <v>14.58</v>
      </c>
      <c r="T2" s="99">
        <v>14.1</v>
      </c>
      <c r="U2" s="99">
        <v>12.66</v>
      </c>
      <c r="V2" s="99">
        <v>14.61</v>
      </c>
      <c r="W2" s="99">
        <v>15.11</v>
      </c>
      <c r="X2" s="99">
        <v>16.84</v>
      </c>
      <c r="Y2" s="99">
        <v>19.87</v>
      </c>
      <c r="Z2" s="99">
        <v>19.100000000000001</v>
      </c>
    </row>
    <row r="4" spans="1:26">
      <c r="A4" s="100"/>
    </row>
  </sheetData>
  <pageMargins left="0.75" right="0.75" top="0.75" bottom="0.5" header="0.5" footer="0.75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6A60-7B9A-4AF4-94EA-5017079BC723}">
  <sheetPr codeName="Sheet14">
    <tabColor theme="9"/>
  </sheetPr>
  <dimension ref="A1:D4"/>
  <sheetViews>
    <sheetView workbookViewId="0">
      <selection activeCell="D19" sqref="D19"/>
    </sheetView>
  </sheetViews>
  <sheetFormatPr defaultRowHeight="15"/>
  <cols>
    <col min="1" max="1" width="11.85546875" style="50" customWidth="1"/>
    <col min="2" max="16384" width="9.140625" style="50"/>
  </cols>
  <sheetData>
    <row r="1" spans="1:4">
      <c r="A1" s="50" t="s">
        <v>124</v>
      </c>
    </row>
    <row r="2" spans="1:4">
      <c r="B2" s="50">
        <v>2016</v>
      </c>
      <c r="C2" s="50">
        <v>2021</v>
      </c>
    </row>
    <row r="3" spans="1:4">
      <c r="A3" s="50" t="s">
        <v>125</v>
      </c>
      <c r="B3" s="52">
        <v>80054.8</v>
      </c>
      <c r="C3" s="52">
        <v>115125.2</v>
      </c>
      <c r="D3" s="52"/>
    </row>
    <row r="4" spans="1:4">
      <c r="A4" s="50" t="s">
        <v>126</v>
      </c>
      <c r="B4" s="52">
        <v>56420.499999999985</v>
      </c>
      <c r="C4" s="52">
        <v>77250.5</v>
      </c>
      <c r="D4" s="5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751B-D935-4F22-9F4B-1BF7959A2BC6}">
  <sheetPr codeName="Sheet15">
    <tabColor theme="8"/>
  </sheetPr>
  <dimension ref="A1:B40"/>
  <sheetViews>
    <sheetView zoomScaleNormal="100" workbookViewId="0">
      <selection activeCell="G25" sqref="G25"/>
    </sheetView>
  </sheetViews>
  <sheetFormatPr defaultRowHeight="15"/>
  <cols>
    <col min="1" max="16384" width="9.140625" style="1"/>
  </cols>
  <sheetData>
    <row r="1" spans="1:2">
      <c r="A1" s="1" t="s">
        <v>166</v>
      </c>
      <c r="B1" s="1" t="s">
        <v>167</v>
      </c>
    </row>
    <row r="2" spans="1:2">
      <c r="A2" s="1" t="s">
        <v>127</v>
      </c>
      <c r="B2" s="2">
        <v>1.0705537498E-2</v>
      </c>
    </row>
    <row r="3" spans="1:2">
      <c r="A3" s="1" t="s">
        <v>128</v>
      </c>
      <c r="B3" s="2">
        <v>1.3018392234E-2</v>
      </c>
    </row>
    <row r="4" spans="1:2">
      <c r="A4" s="1" t="s">
        <v>129</v>
      </c>
      <c r="B4" s="2">
        <v>1.3504389316000001E-2</v>
      </c>
    </row>
    <row r="5" spans="1:2">
      <c r="A5" s="1" t="s">
        <v>130</v>
      </c>
      <c r="B5" s="2">
        <v>1.7044379873000001E-2</v>
      </c>
    </row>
    <row r="6" spans="1:2">
      <c r="A6" s="1" t="s">
        <v>131</v>
      </c>
      <c r="B6" s="2">
        <v>1.7826753204000002E-2</v>
      </c>
    </row>
    <row r="7" spans="1:2">
      <c r="A7" s="1" t="s">
        <v>132</v>
      </c>
      <c r="B7" s="2">
        <v>1.8159341007999999E-2</v>
      </c>
    </row>
    <row r="8" spans="1:2">
      <c r="A8" s="1" t="s">
        <v>133</v>
      </c>
      <c r="B8" s="2">
        <v>1.8663538319999999E-2</v>
      </c>
    </row>
    <row r="9" spans="1:2" ht="15" customHeight="1">
      <c r="A9" s="1" t="s">
        <v>134</v>
      </c>
      <c r="B9" s="2">
        <v>1.9103431173E-2</v>
      </c>
    </row>
    <row r="10" spans="1:2" ht="15" customHeight="1">
      <c r="A10" s="1" t="s">
        <v>135</v>
      </c>
      <c r="B10" s="2">
        <v>2.2143864617000002E-2</v>
      </c>
    </row>
    <row r="11" spans="1:2">
      <c r="A11" s="1" t="s">
        <v>136</v>
      </c>
      <c r="B11" s="2">
        <v>2.2793469308000001E-2</v>
      </c>
    </row>
    <row r="12" spans="1:2">
      <c r="A12" s="1" t="s">
        <v>137</v>
      </c>
      <c r="B12" s="2">
        <v>2.3608261533E-2</v>
      </c>
    </row>
    <row r="13" spans="1:2">
      <c r="A13" s="1" t="s">
        <v>138</v>
      </c>
      <c r="B13" s="2">
        <v>2.3618823732999998E-2</v>
      </c>
    </row>
    <row r="14" spans="1:2">
      <c r="A14" s="1" t="s">
        <v>139</v>
      </c>
      <c r="B14" s="2">
        <v>2.4552269447000001E-2</v>
      </c>
    </row>
    <row r="15" spans="1:2">
      <c r="A15" s="1" t="s">
        <v>140</v>
      </c>
      <c r="B15" s="2">
        <v>2.5128543303000003E-2</v>
      </c>
    </row>
    <row r="16" spans="1:2">
      <c r="A16" s="1" t="s">
        <v>141</v>
      </c>
      <c r="B16" s="2">
        <v>2.5277730039000003E-2</v>
      </c>
    </row>
    <row r="17" spans="1:2">
      <c r="A17" s="1" t="s">
        <v>142</v>
      </c>
      <c r="B17" s="2">
        <v>2.7040123232000002E-2</v>
      </c>
    </row>
    <row r="18" spans="1:2">
      <c r="A18" s="1" t="s">
        <v>143</v>
      </c>
      <c r="B18" s="2">
        <v>2.7689946277000003E-2</v>
      </c>
    </row>
    <row r="19" spans="1:2">
      <c r="A19" s="1" t="s">
        <v>144</v>
      </c>
      <c r="B19" s="2">
        <v>2.8800891471000001E-2</v>
      </c>
    </row>
    <row r="20" spans="1:2">
      <c r="A20" s="1" t="s">
        <v>145</v>
      </c>
      <c r="B20" s="2">
        <v>2.9327662636E-2</v>
      </c>
    </row>
    <row r="21" spans="1:2">
      <c r="A21" s="1" t="s">
        <v>146</v>
      </c>
      <c r="B21" s="2">
        <v>2.9562772453E-2</v>
      </c>
    </row>
    <row r="22" spans="1:2">
      <c r="A22" s="1" t="s">
        <v>147</v>
      </c>
      <c r="B22" s="2">
        <v>3.0166804004999999E-2</v>
      </c>
    </row>
    <row r="23" spans="1:2">
      <c r="A23" s="1" t="s">
        <v>148</v>
      </c>
      <c r="B23" s="2">
        <v>3.1900528834999997E-2</v>
      </c>
    </row>
    <row r="24" spans="1:2">
      <c r="A24" s="1" t="s">
        <v>149</v>
      </c>
      <c r="B24" s="2">
        <v>3.5344429154000004E-2</v>
      </c>
    </row>
    <row r="25" spans="1:2">
      <c r="A25" s="1" t="s">
        <v>150</v>
      </c>
      <c r="B25" s="2">
        <v>3.5853252256000001E-2</v>
      </c>
    </row>
    <row r="26" spans="1:2" ht="15" customHeight="1">
      <c r="A26" s="1" t="s">
        <v>151</v>
      </c>
      <c r="B26" s="2">
        <v>3.6443327397999999E-2</v>
      </c>
    </row>
    <row r="27" spans="1:2">
      <c r="A27" s="1" t="s">
        <v>152</v>
      </c>
      <c r="B27" s="2">
        <v>3.7222641383999999E-2</v>
      </c>
    </row>
    <row r="28" spans="1:2" ht="15" customHeight="1">
      <c r="A28" s="1" t="s">
        <v>153</v>
      </c>
      <c r="B28" s="2">
        <v>3.7539727388000002E-2</v>
      </c>
    </row>
    <row r="29" spans="1:2" ht="15" customHeight="1">
      <c r="A29" s="1" t="s">
        <v>154</v>
      </c>
      <c r="B29" s="2">
        <v>3.9589446945000002E-2</v>
      </c>
    </row>
    <row r="30" spans="1:2">
      <c r="A30" s="1" t="s">
        <v>155</v>
      </c>
      <c r="B30" s="2">
        <v>3.9992747334000003E-2</v>
      </c>
    </row>
    <row r="31" spans="1:2">
      <c r="A31" s="1" t="s">
        <v>156</v>
      </c>
      <c r="B31" s="2">
        <v>4.0560159016000005E-2</v>
      </c>
    </row>
    <row r="32" spans="1:2">
      <c r="A32" s="1" t="s">
        <v>157</v>
      </c>
      <c r="B32" s="2">
        <v>4.1917568647000004E-2</v>
      </c>
    </row>
    <row r="33" spans="1:2" ht="15" customHeight="1">
      <c r="A33" s="1" t="s">
        <v>158</v>
      </c>
      <c r="B33" s="2">
        <v>4.2300368634999995E-2</v>
      </c>
    </row>
    <row r="34" spans="1:2">
      <c r="A34" s="1" t="s">
        <v>159</v>
      </c>
      <c r="B34" s="2">
        <v>4.4396901601999994E-2</v>
      </c>
    </row>
    <row r="35" spans="1:2">
      <c r="A35" s="1" t="s">
        <v>160</v>
      </c>
      <c r="B35" s="2">
        <v>4.6081645623999995E-2</v>
      </c>
    </row>
    <row r="36" spans="1:2">
      <c r="A36" s="1" t="s">
        <v>161</v>
      </c>
      <c r="B36" s="2">
        <v>4.8317136263E-2</v>
      </c>
    </row>
    <row r="37" spans="1:2" ht="15" customHeight="1">
      <c r="A37" s="1" t="s">
        <v>162</v>
      </c>
      <c r="B37" s="2">
        <v>4.8353849608000002E-2</v>
      </c>
    </row>
    <row r="38" spans="1:2">
      <c r="A38" s="1" t="s">
        <v>163</v>
      </c>
      <c r="B38" s="49">
        <v>5.0999999999999997E-2</v>
      </c>
    </row>
    <row r="39" spans="1:2" ht="15" customHeight="1">
      <c r="A39" s="1" t="s">
        <v>164</v>
      </c>
      <c r="B39" s="2">
        <v>5.4002695187000002E-2</v>
      </c>
    </row>
    <row r="40" spans="1:2" ht="15" customHeight="1">
      <c r="A40" s="1" t="s">
        <v>165</v>
      </c>
      <c r="B40" s="2">
        <v>6.1384464164000001E-2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75C3-395B-428A-805A-7D55584F9C72}">
  <sheetPr codeName="Sheet16">
    <tabColor theme="8"/>
  </sheetPr>
  <dimension ref="A1:C7"/>
  <sheetViews>
    <sheetView zoomScaleNormal="100" workbookViewId="0">
      <selection sqref="A1:XFD1048576"/>
    </sheetView>
  </sheetViews>
  <sheetFormatPr defaultRowHeight="15"/>
  <cols>
    <col min="1" max="1" width="16.7109375" style="1" bestFit="1" customWidth="1"/>
    <col min="2" max="4" width="10.140625" style="1" bestFit="1" customWidth="1"/>
    <col min="5" max="16384" width="9.140625" style="1"/>
  </cols>
  <sheetData>
    <row r="1" spans="1:3">
      <c r="B1" s="1">
        <v>2022</v>
      </c>
      <c r="C1" s="1">
        <v>2023</v>
      </c>
    </row>
    <row r="2" spans="1:3">
      <c r="A2" s="1" t="s">
        <v>168</v>
      </c>
      <c r="B2" s="40">
        <v>2.2230860120364949E-2</v>
      </c>
      <c r="C2" s="40">
        <v>1.3264884969985928E-2</v>
      </c>
    </row>
    <row r="3" spans="1:3">
      <c r="A3" s="1" t="s">
        <v>169</v>
      </c>
      <c r="B3" s="40">
        <v>3.5653805860251823E-3</v>
      </c>
      <c r="C3" s="40">
        <v>2.9297685038917774E-3</v>
      </c>
    </row>
    <row r="4" spans="1:3">
      <c r="A4" s="1" t="s">
        <v>170</v>
      </c>
      <c r="B4" s="40">
        <v>1.0515130060275267E-2</v>
      </c>
      <c r="C4" s="40">
        <v>-6.8705163923017264E-4</v>
      </c>
    </row>
    <row r="5" spans="1:3">
      <c r="A5" s="1" t="s">
        <v>171</v>
      </c>
      <c r="B5" s="40">
        <v>6.7105627248491423E-2</v>
      </c>
      <c r="C5" s="40">
        <v>2.7009431732067227E-2</v>
      </c>
    </row>
    <row r="6" spans="1:3">
      <c r="A6" s="1" t="s">
        <v>172</v>
      </c>
      <c r="B6" s="40">
        <v>-5.7567323672340354E-2</v>
      </c>
      <c r="C6" s="40">
        <v>-1.6996224766416053E-2</v>
      </c>
    </row>
    <row r="7" spans="1:3">
      <c r="A7" s="1" t="s">
        <v>173</v>
      </c>
      <c r="B7" s="40">
        <v>5.0999999999999997E-2</v>
      </c>
      <c r="C7" s="40">
        <v>2.7000000000000003E-2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5B81-7B7C-4BB9-A772-5D214012EE9C}">
  <sheetPr codeName="Sheet17">
    <tabColor theme="8"/>
  </sheetPr>
  <dimension ref="A1:E3"/>
  <sheetViews>
    <sheetView workbookViewId="0">
      <selection activeCell="I16" sqref="I15:I16"/>
    </sheetView>
  </sheetViews>
  <sheetFormatPr defaultRowHeight="15"/>
  <cols>
    <col min="1" max="1" width="41.5703125" style="1" customWidth="1"/>
    <col min="2" max="16384" width="9.140625" style="1"/>
  </cols>
  <sheetData>
    <row r="1" spans="1:5">
      <c r="A1" s="1" t="s">
        <v>175</v>
      </c>
    </row>
    <row r="2" spans="1:5">
      <c r="B2" s="1">
        <v>2020</v>
      </c>
      <c r="C2" s="1">
        <v>2021</v>
      </c>
      <c r="D2" s="1">
        <v>2022</v>
      </c>
      <c r="E2" s="1">
        <v>2023</v>
      </c>
    </row>
    <row r="3" spans="1:5" ht="45">
      <c r="A3" s="3" t="s">
        <v>176</v>
      </c>
      <c r="B3" s="8">
        <v>-1.873782379524901E-2</v>
      </c>
      <c r="C3" s="8">
        <v>-2.4090647951758689E-2</v>
      </c>
      <c r="D3" s="8">
        <v>2.5948095736474535E-2</v>
      </c>
      <c r="E3" s="8">
        <v>1.1818961553400269E-2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A68A-0E3C-4498-A3F3-E48D1B28A3C4}">
  <sheetPr codeName="Sheet18">
    <tabColor theme="7"/>
  </sheetPr>
  <dimension ref="A1:E13"/>
  <sheetViews>
    <sheetView zoomScaleNormal="100" workbookViewId="0">
      <selection sqref="A1:XFD1048576"/>
    </sheetView>
  </sheetViews>
  <sheetFormatPr defaultRowHeight="15"/>
  <cols>
    <col min="1" max="1" width="11.5703125" style="1" customWidth="1"/>
    <col min="2" max="2" width="14.5703125" style="1" bestFit="1" customWidth="1"/>
    <col min="3" max="3" width="16.5703125" style="1" bestFit="1" customWidth="1"/>
    <col min="4" max="16384" width="9.140625" style="1"/>
  </cols>
  <sheetData>
    <row r="1" spans="1:5">
      <c r="A1" s="37"/>
      <c r="B1" s="37" t="s">
        <v>177</v>
      </c>
      <c r="C1" s="37" t="s">
        <v>178</v>
      </c>
      <c r="D1" s="37"/>
      <c r="E1" s="37"/>
    </row>
    <row r="2" spans="1:5" ht="30">
      <c r="A2" s="54" t="s">
        <v>179</v>
      </c>
      <c r="B2" s="53">
        <v>2.8645924754421761E-3</v>
      </c>
      <c r="C2" s="53">
        <v>-1.3509839322476435E-2</v>
      </c>
      <c r="D2" s="37"/>
      <c r="E2" s="37"/>
    </row>
    <row r="3" spans="1:5" ht="30">
      <c r="A3" s="54" t="s">
        <v>180</v>
      </c>
      <c r="B3" s="53">
        <f>+[12]Tafla!$C$53/100</f>
        <v>-6.2615131789817577E-2</v>
      </c>
      <c r="C3" s="53">
        <f>+[12]Tafla!$C$59/100</f>
        <v>-7.947922136401793E-2</v>
      </c>
      <c r="D3" s="37"/>
      <c r="E3" s="37"/>
    </row>
    <row r="4" spans="1:5" ht="30">
      <c r="A4" s="54" t="s">
        <v>181</v>
      </c>
      <c r="B4" s="53">
        <f>+[12]Tafla!$D$53/100</f>
        <v>-6.4487452988724811E-2</v>
      </c>
      <c r="C4" s="53">
        <f>+[12]Tafla!$D$59/100</f>
        <v>-8.1038530650284421E-2</v>
      </c>
      <c r="D4" s="37"/>
      <c r="E4" s="37"/>
    </row>
    <row r="5" spans="1:5" ht="30">
      <c r="A5" s="54" t="s">
        <v>182</v>
      </c>
      <c r="B5" s="53">
        <f>+[12]Tafla!$E$53/100</f>
        <v>-3.6877148558951273E-2</v>
      </c>
      <c r="C5" s="53">
        <f>+[12]Tafla!$E$59/100</f>
        <v>-5.2268415421392295E-2</v>
      </c>
      <c r="D5" s="37"/>
      <c r="E5" s="37"/>
    </row>
    <row r="6" spans="1:5" ht="30">
      <c r="A6" s="54" t="s">
        <v>183</v>
      </c>
      <c r="B6" s="53">
        <f>+[12]Tafla!$G$53/100</f>
        <v>-1.7047580812644691E-2</v>
      </c>
      <c r="C6" s="53">
        <f>+[12]Tafla!$G$59/100</f>
        <v>-3.9148908677302467E-2</v>
      </c>
      <c r="D6" s="37"/>
      <c r="E6" s="37"/>
    </row>
    <row r="7" spans="1:5" ht="30">
      <c r="A7" s="54" t="s">
        <v>15</v>
      </c>
      <c r="B7" s="53">
        <f>+[12]Tafla!$H$53/100</f>
        <v>-6.5722181240580472E-3</v>
      </c>
      <c r="C7" s="53">
        <f>+[12]Tafla!$H$59/100</f>
        <v>-2.3043407378321383E-2</v>
      </c>
      <c r="D7" s="37"/>
      <c r="E7" s="37"/>
    </row>
    <row r="8" spans="1:5">
      <c r="A8" s="37"/>
      <c r="B8" s="37"/>
      <c r="C8" s="37"/>
      <c r="D8" s="37"/>
      <c r="E8" s="37"/>
    </row>
    <row r="9" spans="1:5">
      <c r="A9" s="37"/>
      <c r="B9" s="37"/>
      <c r="C9" s="37"/>
      <c r="D9" s="37"/>
      <c r="E9" s="37"/>
    </row>
    <row r="10" spans="1:5">
      <c r="A10" s="37"/>
      <c r="B10" s="37"/>
      <c r="C10" s="37"/>
      <c r="D10" s="37"/>
      <c r="E10" s="37"/>
    </row>
    <row r="11" spans="1:5">
      <c r="A11" s="37"/>
      <c r="B11" s="37"/>
      <c r="C11" s="37"/>
      <c r="D11" s="37"/>
      <c r="E11" s="37"/>
    </row>
    <row r="12" spans="1:5">
      <c r="A12" s="37"/>
      <c r="B12" s="37"/>
      <c r="C12" s="37"/>
      <c r="D12" s="37"/>
      <c r="E12" s="37"/>
    </row>
    <row r="13" spans="1:5">
      <c r="A13" s="37"/>
      <c r="B13" s="37"/>
      <c r="C13" s="37"/>
      <c r="D13" s="37"/>
      <c r="E13" s="3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747B-39E8-4A33-9590-FD95C57408EB}">
  <sheetPr codeName="Sheet19">
    <tabColor theme="7"/>
  </sheetPr>
  <dimension ref="A1:C13"/>
  <sheetViews>
    <sheetView workbookViewId="0">
      <selection activeCell="B14" sqref="B14"/>
    </sheetView>
  </sheetViews>
  <sheetFormatPr defaultRowHeight="15"/>
  <cols>
    <col min="1" max="16384" width="9.140625" style="1"/>
  </cols>
  <sheetData>
    <row r="1" spans="1:3">
      <c r="B1" s="12" t="s">
        <v>184</v>
      </c>
      <c r="C1" s="12" t="s">
        <v>185</v>
      </c>
    </row>
    <row r="2" spans="1:3" ht="30">
      <c r="A2" s="24" t="s">
        <v>179</v>
      </c>
      <c r="B2" s="56">
        <v>0.21811396150479831</v>
      </c>
      <c r="C2" s="56">
        <v>0.29746641625746395</v>
      </c>
    </row>
    <row r="3" spans="1:3" ht="30">
      <c r="A3" s="24" t="s">
        <v>180</v>
      </c>
      <c r="B3" s="56">
        <v>0.29898253541269182</v>
      </c>
      <c r="C3" s="56">
        <v>0.42498632389790425</v>
      </c>
    </row>
    <row r="4" spans="1:3" ht="30">
      <c r="A4" s="24" t="s">
        <v>186</v>
      </c>
      <c r="B4" s="56">
        <v>0.33389720572310372</v>
      </c>
      <c r="C4" s="56">
        <v>0.45217029008033094</v>
      </c>
    </row>
    <row r="5" spans="1:3" ht="30">
      <c r="A5" s="24" t="s">
        <v>182</v>
      </c>
      <c r="B5" s="56">
        <v>0.34968592973633245</v>
      </c>
      <c r="C5" s="56">
        <v>0.45129856378943051</v>
      </c>
    </row>
    <row r="6" spans="1:3" ht="30">
      <c r="A6" s="24" t="s">
        <v>183</v>
      </c>
      <c r="B6" s="56">
        <v>0.33418817110682769</v>
      </c>
      <c r="C6" s="56">
        <v>0.42758521890978946</v>
      </c>
    </row>
    <row r="7" spans="1:3" ht="45">
      <c r="A7" s="24" t="s">
        <v>15</v>
      </c>
      <c r="B7" s="56">
        <v>0.33036033205440818</v>
      </c>
      <c r="C7" s="56">
        <v>0.41620263852798217</v>
      </c>
    </row>
    <row r="8" spans="1:3">
      <c r="B8" s="37"/>
      <c r="C8" s="37"/>
    </row>
    <row r="9" spans="1:3">
      <c r="B9" s="37"/>
      <c r="C9" s="37"/>
    </row>
    <row r="10" spans="1:3">
      <c r="B10" s="37"/>
      <c r="C10" s="37"/>
    </row>
    <row r="11" spans="1:3">
      <c r="B11" s="37"/>
      <c r="C11" s="37"/>
    </row>
    <row r="12" spans="1:3">
      <c r="B12" s="37"/>
      <c r="C12" s="37"/>
    </row>
    <row r="13" spans="1:3">
      <c r="B13" s="37"/>
      <c r="C13" s="3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70F1-E108-4685-8D6E-2ECCA14EADC9}">
  <sheetPr codeName="Sheet2">
    <tabColor theme="6"/>
  </sheetPr>
  <dimension ref="A1:D25"/>
  <sheetViews>
    <sheetView zoomScaleNormal="100" workbookViewId="0">
      <selection sqref="A1:XFD1048576"/>
    </sheetView>
  </sheetViews>
  <sheetFormatPr defaultColWidth="8.85546875" defaultRowHeight="15"/>
  <cols>
    <col min="1" max="1" width="11.7109375" style="1" bestFit="1" customWidth="1"/>
    <col min="2" max="3" width="8.85546875" style="1"/>
    <col min="4" max="4" width="9.85546875" style="1" bestFit="1" customWidth="1"/>
    <col min="5" max="16384" width="8.85546875" style="1"/>
  </cols>
  <sheetData>
    <row r="1" spans="1:4" ht="30">
      <c r="A1" s="13" t="s">
        <v>0</v>
      </c>
      <c r="B1" s="17">
        <v>951.96269477382441</v>
      </c>
      <c r="C1" s="15"/>
    </row>
    <row r="2" spans="1:4" ht="30">
      <c r="A2" s="13" t="s">
        <v>1</v>
      </c>
      <c r="B2" s="17">
        <v>951.96269477382441</v>
      </c>
      <c r="C2" s="16">
        <v>7.2</v>
      </c>
      <c r="D2" s="2"/>
    </row>
    <row r="3" spans="1:4" ht="30">
      <c r="A3" s="13" t="s">
        <v>2</v>
      </c>
      <c r="B3" s="17">
        <v>959.16269477382446</v>
      </c>
      <c r="C3" s="16">
        <v>2.9</v>
      </c>
      <c r="D3" s="2"/>
    </row>
    <row r="4" spans="1:4" ht="30">
      <c r="A4" s="13" t="s">
        <v>3</v>
      </c>
      <c r="B4" s="17">
        <v>962.06269477382443</v>
      </c>
      <c r="C4" s="16">
        <v>16</v>
      </c>
      <c r="D4" s="2"/>
    </row>
    <row r="5" spans="1:4" ht="30">
      <c r="A5" s="13" t="s">
        <v>4</v>
      </c>
      <c r="B5" s="17">
        <v>978.06269477382443</v>
      </c>
      <c r="C5" s="16">
        <v>19.399999999999999</v>
      </c>
      <c r="D5" s="2"/>
    </row>
    <row r="6" spans="1:4">
      <c r="A6" s="15" t="s">
        <v>5</v>
      </c>
      <c r="B6" s="17">
        <v>997.46269477382441</v>
      </c>
      <c r="C6" s="16">
        <v>5.0807912977749998</v>
      </c>
      <c r="D6" s="2"/>
    </row>
    <row r="7" spans="1:4" ht="30">
      <c r="A7" s="13" t="s">
        <v>6</v>
      </c>
      <c r="B7" s="17">
        <v>1002.5434860715994</v>
      </c>
      <c r="C7" s="16">
        <v>18.19726584862476</v>
      </c>
      <c r="D7" s="2"/>
    </row>
    <row r="8" spans="1:4" ht="30">
      <c r="A8" s="13" t="s">
        <v>7</v>
      </c>
      <c r="B8" s="17">
        <v>1020.7407519202242</v>
      </c>
      <c r="C8" s="16">
        <v>11.009</v>
      </c>
      <c r="D8" s="2"/>
    </row>
    <row r="9" spans="1:4" ht="30">
      <c r="A9" s="13" t="s">
        <v>8</v>
      </c>
      <c r="B9" s="17">
        <v>1030.5556519202241</v>
      </c>
      <c r="C9" s="16">
        <v>1.1940999999999995</v>
      </c>
      <c r="D9" s="2"/>
    </row>
    <row r="10" spans="1:4" ht="30">
      <c r="A10" s="13" t="s">
        <v>9</v>
      </c>
      <c r="B10" s="17">
        <v>1030.5556519202241</v>
      </c>
      <c r="C10" s="15"/>
      <c r="D10" s="2"/>
    </row>
    <row r="11" spans="1:4">
      <c r="B11" s="2"/>
      <c r="C11" s="2"/>
      <c r="D11" s="2"/>
    </row>
    <row r="12" spans="1:4">
      <c r="B12" s="2"/>
      <c r="C12" s="2"/>
      <c r="D12" s="2"/>
    </row>
    <row r="13" spans="1:4">
      <c r="B13" s="2"/>
      <c r="C13" s="2"/>
      <c r="D13" s="2"/>
    </row>
    <row r="14" spans="1:4">
      <c r="B14" s="2"/>
      <c r="C14" s="2"/>
      <c r="D14" s="2"/>
    </row>
    <row r="15" spans="1:4">
      <c r="B15" s="2"/>
      <c r="C15" s="2"/>
      <c r="D15" s="2"/>
    </row>
    <row r="16" spans="1:4">
      <c r="B16" s="2"/>
      <c r="C16" s="2"/>
      <c r="D16" s="2"/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0" spans="2:4">
      <c r="B20" s="2"/>
      <c r="C20" s="2"/>
      <c r="D20" s="2"/>
    </row>
    <row r="21" spans="2:4">
      <c r="B21" s="2"/>
      <c r="C21" s="2"/>
      <c r="D21" s="2"/>
    </row>
    <row r="22" spans="2:4">
      <c r="B22" s="2"/>
      <c r="C22" s="2"/>
    </row>
    <row r="23" spans="2:4">
      <c r="B23" s="2"/>
      <c r="C23" s="2"/>
    </row>
    <row r="24" spans="2:4">
      <c r="B24" s="2"/>
      <c r="C24" s="2"/>
    </row>
    <row r="25" spans="2:4">
      <c r="B25" s="2"/>
      <c r="C2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0A584-343E-429A-954A-B96C65243382}">
  <sheetPr codeName="Sheet7">
    <tabColor theme="9"/>
  </sheetPr>
  <dimension ref="A1:E20"/>
  <sheetViews>
    <sheetView workbookViewId="0">
      <selection activeCell="C23" sqref="C23"/>
    </sheetView>
  </sheetViews>
  <sheetFormatPr defaultRowHeight="15"/>
  <cols>
    <col min="1" max="1" width="11.140625" style="1" bestFit="1" customWidth="1"/>
    <col min="2" max="2" width="21.7109375" style="1" bestFit="1" customWidth="1"/>
    <col min="3" max="3" width="20.28515625" style="1" customWidth="1"/>
    <col min="4" max="5" width="9.28515625" style="1" bestFit="1" customWidth="1"/>
    <col min="6" max="16384" width="9.140625" style="1"/>
  </cols>
  <sheetData>
    <row r="1" spans="1:5">
      <c r="A1" s="1" t="s">
        <v>87</v>
      </c>
      <c r="B1" s="1" t="s">
        <v>88</v>
      </c>
      <c r="C1" s="1" t="s">
        <v>207</v>
      </c>
      <c r="D1" s="1" t="s">
        <v>209</v>
      </c>
      <c r="E1" s="1" t="s">
        <v>208</v>
      </c>
    </row>
    <row r="2" spans="1:5">
      <c r="A2" s="71">
        <v>44197</v>
      </c>
      <c r="B2" s="74">
        <v>10.8387852082965</v>
      </c>
      <c r="C2" s="72">
        <v>44197</v>
      </c>
      <c r="D2" s="40">
        <f>+B2/100</f>
        <v>0.108387852082965</v>
      </c>
      <c r="E2" s="73">
        <v>3.7999999999999999E-2</v>
      </c>
    </row>
    <row r="3" spans="1:5">
      <c r="A3" s="71">
        <v>44228</v>
      </c>
      <c r="B3" s="74">
        <v>10.4588695909635</v>
      </c>
      <c r="C3" s="72">
        <v>44228</v>
      </c>
      <c r="D3" s="40">
        <f t="shared" ref="D2:D10" si="0">+B3/100</f>
        <v>0.104588695909635</v>
      </c>
      <c r="E3" s="73">
        <v>3.7999999999999999E-2</v>
      </c>
    </row>
    <row r="4" spans="1:5">
      <c r="A4" s="71">
        <v>44256</v>
      </c>
      <c r="B4" s="74">
        <v>10.0988153432559</v>
      </c>
      <c r="C4" s="72">
        <v>44256</v>
      </c>
      <c r="D4" s="40">
        <f t="shared" si="0"/>
        <v>0.100988153432559</v>
      </c>
      <c r="E4" s="73">
        <v>3.7999999999999999E-2</v>
      </c>
    </row>
    <row r="5" spans="1:5">
      <c r="A5" s="71">
        <v>44287</v>
      </c>
      <c r="B5" s="74">
        <v>9.4177507192274312</v>
      </c>
      <c r="C5" s="72">
        <v>44287</v>
      </c>
      <c r="D5" s="40">
        <f t="shared" si="0"/>
        <v>9.4177507192274315E-2</v>
      </c>
      <c r="E5" s="73">
        <v>3.7999999999999999E-2</v>
      </c>
    </row>
    <row r="6" spans="1:5">
      <c r="A6" s="71">
        <v>44317</v>
      </c>
      <c r="B6" s="74">
        <v>8.6307459221003295</v>
      </c>
      <c r="C6" s="72">
        <v>44317</v>
      </c>
      <c r="D6" s="40">
        <f t="shared" si="0"/>
        <v>8.6307459221003302E-2</v>
      </c>
      <c r="E6" s="73">
        <v>3.7999999999999999E-2</v>
      </c>
    </row>
    <row r="7" spans="1:5">
      <c r="A7" s="71">
        <v>44348</v>
      </c>
      <c r="B7" s="74">
        <v>7.6579683466069692</v>
      </c>
      <c r="C7" s="72">
        <v>44348</v>
      </c>
      <c r="D7" s="40">
        <f t="shared" si="0"/>
        <v>7.6579683466069692E-2</v>
      </c>
      <c r="E7" s="73">
        <v>3.7999999999999999E-2</v>
      </c>
    </row>
    <row r="8" spans="1:5">
      <c r="A8" s="71">
        <v>44378</v>
      </c>
      <c r="B8" s="74">
        <v>6.6389594098938893</v>
      </c>
      <c r="C8" s="72">
        <v>44378</v>
      </c>
      <c r="D8" s="40">
        <f t="shared" si="0"/>
        <v>6.6389594098938895E-2</v>
      </c>
      <c r="E8" s="73">
        <v>3.7999999999999999E-2</v>
      </c>
    </row>
    <row r="9" spans="1:5">
      <c r="A9" s="71">
        <v>44409</v>
      </c>
      <c r="B9" s="74">
        <v>6.0751743602597399</v>
      </c>
      <c r="C9" s="72">
        <v>44409</v>
      </c>
      <c r="D9" s="40">
        <f t="shared" si="0"/>
        <v>6.0751743602597399E-2</v>
      </c>
      <c r="E9" s="73">
        <v>3.7999999999999999E-2</v>
      </c>
    </row>
    <row r="10" spans="1:5">
      <c r="A10" s="71">
        <v>44440</v>
      </c>
      <c r="B10" s="74">
        <v>5.5833823572908399</v>
      </c>
      <c r="C10" s="72">
        <v>44440</v>
      </c>
      <c r="D10" s="40">
        <f t="shared" si="0"/>
        <v>5.5833823572908399E-2</v>
      </c>
      <c r="E10" s="73">
        <v>3.7999999999999999E-2</v>
      </c>
    </row>
    <row r="11" spans="1:5">
      <c r="A11" s="71">
        <v>44470</v>
      </c>
      <c r="B11" s="74">
        <v>5.2510355354475502</v>
      </c>
      <c r="C11" s="72">
        <v>44470</v>
      </c>
      <c r="D11" s="40">
        <f t="shared" ref="D11:D20" si="1">+B11/100</f>
        <v>5.2510355354475499E-2</v>
      </c>
      <c r="E11" s="73">
        <v>3.7999999999999999E-2</v>
      </c>
    </row>
    <row r="12" spans="1:5">
      <c r="A12" s="71">
        <v>44501</v>
      </c>
      <c r="B12" s="74">
        <v>5.0327024581782602</v>
      </c>
      <c r="C12" s="72">
        <v>44501</v>
      </c>
      <c r="D12" s="40">
        <f t="shared" si="1"/>
        <v>5.0327024581782599E-2</v>
      </c>
      <c r="E12" s="73">
        <v>3.7999999999999999E-2</v>
      </c>
    </row>
    <row r="13" spans="1:5">
      <c r="A13" s="71">
        <v>44531</v>
      </c>
      <c r="B13" s="74">
        <v>4.9677490743948196</v>
      </c>
      <c r="C13" s="72">
        <v>44531</v>
      </c>
      <c r="D13" s="40">
        <f t="shared" si="1"/>
        <v>4.9677490743948199E-2</v>
      </c>
      <c r="E13" s="73">
        <v>3.7999999999999999E-2</v>
      </c>
    </row>
    <row r="14" spans="1:5">
      <c r="A14" s="71">
        <v>44562</v>
      </c>
      <c r="B14" s="74">
        <v>4.8855855567559301</v>
      </c>
      <c r="C14" s="72">
        <v>44562</v>
      </c>
      <c r="D14" s="40">
        <f t="shared" si="1"/>
        <v>4.8855855567559302E-2</v>
      </c>
      <c r="E14" s="73">
        <v>3.7999999999999999E-2</v>
      </c>
    </row>
    <row r="15" spans="1:5">
      <c r="A15" s="71">
        <v>44593</v>
      </c>
      <c r="B15" s="74">
        <v>4.7423996312078804</v>
      </c>
      <c r="C15" s="72">
        <v>44593</v>
      </c>
      <c r="D15" s="40">
        <f t="shared" si="1"/>
        <v>4.7423996312078803E-2</v>
      </c>
      <c r="E15" s="73">
        <v>3.7999999999999999E-2</v>
      </c>
    </row>
    <row r="16" spans="1:5">
      <c r="A16" s="71">
        <v>44621</v>
      </c>
      <c r="B16" s="74">
        <v>4.4661163299831399</v>
      </c>
      <c r="C16" s="72">
        <v>44621</v>
      </c>
      <c r="D16" s="40">
        <f t="shared" si="1"/>
        <v>4.46611632998314E-2</v>
      </c>
      <c r="E16" s="73">
        <v>3.7999999999999999E-2</v>
      </c>
    </row>
    <row r="17" spans="1:5">
      <c r="A17" s="71">
        <v>44652</v>
      </c>
      <c r="B17" s="74">
        <v>4.0502905646640599</v>
      </c>
      <c r="C17" s="72">
        <v>44652</v>
      </c>
      <c r="D17" s="40">
        <f t="shared" si="1"/>
        <v>4.0502905646640601E-2</v>
      </c>
      <c r="E17" s="73">
        <v>3.7999999999999999E-2</v>
      </c>
    </row>
    <row r="18" spans="1:5">
      <c r="A18" s="71">
        <v>44682</v>
      </c>
      <c r="B18" s="74">
        <v>3.7166953144965</v>
      </c>
      <c r="C18" s="72">
        <v>44682</v>
      </c>
      <c r="D18" s="40">
        <f t="shared" si="1"/>
        <v>3.7166953144965001E-2</v>
      </c>
      <c r="E18" s="73">
        <v>3.7999999999999999E-2</v>
      </c>
    </row>
    <row r="19" spans="1:5">
      <c r="A19" s="71">
        <v>44713</v>
      </c>
      <c r="B19" s="74">
        <v>3.4957923275423299</v>
      </c>
      <c r="C19" s="72">
        <v>44713</v>
      </c>
      <c r="D19" s="40">
        <f t="shared" si="1"/>
        <v>3.4957923275423297E-2</v>
      </c>
      <c r="E19" s="73">
        <v>3.7999999999999999E-2</v>
      </c>
    </row>
    <row r="20" spans="1:5">
      <c r="A20" s="71">
        <v>44743</v>
      </c>
      <c r="B20" s="74">
        <v>3.43848962638471</v>
      </c>
      <c r="C20" s="72">
        <v>44743</v>
      </c>
      <c r="D20" s="40">
        <f t="shared" si="1"/>
        <v>3.4384896263847102E-2</v>
      </c>
      <c r="E20" s="73">
        <v>3.7999999999999999E-2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3F77-CEA6-4E15-9DE3-4E34F9D24AEC}">
  <sheetPr codeName="Sheet20">
    <tabColor theme="6"/>
  </sheetPr>
  <dimension ref="A1:L15"/>
  <sheetViews>
    <sheetView workbookViewId="0">
      <selection activeCell="E28" sqref="E28"/>
    </sheetView>
  </sheetViews>
  <sheetFormatPr defaultColWidth="9.140625" defaultRowHeight="15"/>
  <cols>
    <col min="1" max="1" width="9.140625" style="42"/>
    <col min="2" max="2" width="17" style="42" bestFit="1" customWidth="1"/>
    <col min="3" max="16384" width="9.140625" style="40"/>
  </cols>
  <sheetData>
    <row r="1" spans="1:12">
      <c r="A1" s="43"/>
      <c r="B1" s="42" t="s">
        <v>106</v>
      </c>
    </row>
    <row r="2" spans="1:12">
      <c r="A2" s="44">
        <v>2010</v>
      </c>
      <c r="B2" s="45">
        <v>642.0051308194719</v>
      </c>
    </row>
    <row r="3" spans="1:12">
      <c r="A3" s="44">
        <v>2011</v>
      </c>
      <c r="B3" s="45">
        <v>673.18592925395092</v>
      </c>
    </row>
    <row r="4" spans="1:12">
      <c r="A4" s="44">
        <v>2012</v>
      </c>
      <c r="B4" s="45">
        <v>629.39449683271732</v>
      </c>
    </row>
    <row r="5" spans="1:12">
      <c r="A5" s="44">
        <v>2013</v>
      </c>
      <c r="B5" s="45">
        <v>605.50836108057683</v>
      </c>
    </row>
    <row r="6" spans="1:12">
      <c r="A6" s="44">
        <v>2014</v>
      </c>
      <c r="B6" s="45">
        <v>537.5309845847529</v>
      </c>
    </row>
    <row r="7" spans="1:12">
      <c r="A7" s="44">
        <v>2015</v>
      </c>
      <c r="B7" s="45">
        <v>516.3989444459728</v>
      </c>
    </row>
    <row r="8" spans="1:12">
      <c r="A8" s="44">
        <v>2016</v>
      </c>
      <c r="B8" s="45">
        <v>400.84787747700204</v>
      </c>
    </row>
    <row r="9" spans="1:12">
      <c r="A9" s="44">
        <v>2017</v>
      </c>
      <c r="B9" s="45">
        <v>403.35081651826403</v>
      </c>
    </row>
    <row r="10" spans="1:12">
      <c r="A10" s="44">
        <v>2018</v>
      </c>
      <c r="B10" s="45">
        <v>426.78938746514052</v>
      </c>
    </row>
    <row r="11" spans="1:12">
      <c r="A11" s="44">
        <v>2019</v>
      </c>
      <c r="B11" s="45">
        <v>444.45597874440966</v>
      </c>
    </row>
    <row r="12" spans="1:12">
      <c r="A12" s="44">
        <v>2020</v>
      </c>
      <c r="B12" s="45">
        <v>405.70868161706494</v>
      </c>
    </row>
    <row r="13" spans="1:12">
      <c r="A13" s="44">
        <v>2021</v>
      </c>
      <c r="B13" s="45">
        <v>208.82349722443178</v>
      </c>
    </row>
    <row r="14" spans="1:12">
      <c r="A14" s="44">
        <v>2022</v>
      </c>
      <c r="B14" s="45">
        <v>210.60849728174665</v>
      </c>
    </row>
    <row r="15" spans="1:12">
      <c r="A15" s="44">
        <v>2023</v>
      </c>
      <c r="B15" s="45">
        <v>288.30069970221865</v>
      </c>
      <c r="L15" s="4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7181-9FF3-499E-864F-A7EF48AED40A}">
  <sheetPr codeName="Sheet22">
    <tabColor theme="6"/>
  </sheetPr>
  <dimension ref="A1:L24"/>
  <sheetViews>
    <sheetView workbookViewId="0">
      <selection activeCell="C14" sqref="C14"/>
    </sheetView>
  </sheetViews>
  <sheetFormatPr defaultColWidth="9.140625" defaultRowHeight="15"/>
  <cols>
    <col min="1" max="1" width="9.140625" style="98"/>
    <col min="2" max="2" width="15.140625" style="98" bestFit="1" customWidth="1"/>
    <col min="3" max="16384" width="9.140625" style="96"/>
  </cols>
  <sheetData>
    <row r="1" spans="1:12">
      <c r="A1" s="43"/>
      <c r="B1" s="42" t="s">
        <v>187</v>
      </c>
      <c r="C1" s="40"/>
      <c r="D1" s="40"/>
    </row>
    <row r="2" spans="1:12">
      <c r="A2" s="44">
        <v>2010</v>
      </c>
      <c r="B2" s="45">
        <v>47.473234584794589</v>
      </c>
      <c r="C2" s="40"/>
      <c r="D2" s="40"/>
    </row>
    <row r="3" spans="1:12">
      <c r="A3" s="44">
        <v>2011</v>
      </c>
      <c r="B3" s="45">
        <v>47.805348919058559</v>
      </c>
      <c r="C3" s="40"/>
      <c r="D3" s="40"/>
    </row>
    <row r="4" spans="1:12">
      <c r="A4" s="44">
        <v>2012</v>
      </c>
      <c r="B4" s="45">
        <v>46.639117951963506</v>
      </c>
      <c r="C4" s="40"/>
      <c r="D4" s="40"/>
    </row>
    <row r="5" spans="1:12">
      <c r="A5" s="44">
        <v>2013</v>
      </c>
      <c r="B5" s="45">
        <v>43.861561529332256</v>
      </c>
      <c r="C5" s="40"/>
      <c r="D5" s="40"/>
    </row>
    <row r="6" spans="1:12">
      <c r="A6" s="44">
        <v>2014</v>
      </c>
      <c r="B6" s="45">
        <v>42.943643640812567</v>
      </c>
      <c r="C6" s="40"/>
      <c r="D6" s="40"/>
    </row>
    <row r="7" spans="1:12">
      <c r="A7" s="44">
        <v>2015</v>
      </c>
      <c r="B7" s="45">
        <v>40.693557346117878</v>
      </c>
      <c r="C7" s="40"/>
      <c r="D7" s="40"/>
    </row>
    <row r="8" spans="1:12">
      <c r="A8" s="44">
        <v>2016</v>
      </c>
      <c r="B8" s="45">
        <v>38.769978249667474</v>
      </c>
      <c r="C8" s="40"/>
      <c r="D8" s="40"/>
    </row>
    <row r="9" spans="1:12">
      <c r="A9" s="44">
        <v>2017</v>
      </c>
      <c r="B9" s="45">
        <v>37.940821242528919</v>
      </c>
      <c r="C9" s="40"/>
      <c r="D9" s="40"/>
    </row>
    <row r="10" spans="1:12">
      <c r="A10" s="44">
        <v>2018</v>
      </c>
      <c r="B10" s="45">
        <v>36.39169883343051</v>
      </c>
      <c r="C10" s="40"/>
      <c r="D10" s="40"/>
    </row>
    <row r="11" spans="1:12">
      <c r="A11" s="44">
        <v>2019</v>
      </c>
      <c r="B11" s="45">
        <v>35.306266220507858</v>
      </c>
      <c r="C11" s="40"/>
      <c r="D11" s="40"/>
    </row>
    <row r="12" spans="1:12">
      <c r="A12" s="44">
        <v>2020</v>
      </c>
      <c r="B12" s="45">
        <v>34.044036275472322</v>
      </c>
      <c r="C12" s="40"/>
      <c r="D12" s="40"/>
    </row>
    <row r="13" spans="1:12">
      <c r="A13" s="44">
        <v>2021</v>
      </c>
      <c r="B13" s="45">
        <v>31.853204225215848</v>
      </c>
      <c r="C13" s="40"/>
      <c r="D13" s="40"/>
    </row>
    <row r="14" spans="1:12">
      <c r="A14" s="44">
        <v>2022</v>
      </c>
      <c r="B14" s="45">
        <v>31.228677045359905</v>
      </c>
      <c r="C14" s="40"/>
      <c r="D14" s="40"/>
    </row>
    <row r="15" spans="1:12">
      <c r="A15" s="44">
        <v>2023</v>
      </c>
      <c r="B15" s="45">
        <v>37.107068979178742</v>
      </c>
      <c r="C15" s="40"/>
      <c r="D15" s="40"/>
      <c r="L15" s="97"/>
    </row>
    <row r="16" spans="1:12">
      <c r="A16" s="42"/>
      <c r="B16" s="42"/>
      <c r="C16" s="40"/>
      <c r="D16" s="40"/>
    </row>
    <row r="17" spans="1:4">
      <c r="A17" s="42"/>
      <c r="B17" s="42"/>
      <c r="C17" s="40"/>
      <c r="D17" s="40"/>
    </row>
    <row r="18" spans="1:4">
      <c r="A18" s="42"/>
      <c r="B18" s="42"/>
      <c r="C18" s="40"/>
      <c r="D18" s="40"/>
    </row>
    <row r="19" spans="1:4">
      <c r="A19" s="42"/>
      <c r="B19" s="42"/>
      <c r="C19" s="40"/>
      <c r="D19" s="40"/>
    </row>
    <row r="20" spans="1:4">
      <c r="A20" s="42"/>
      <c r="B20" s="42"/>
      <c r="C20" s="40"/>
      <c r="D20" s="40"/>
    </row>
    <row r="21" spans="1:4">
      <c r="A21" s="42"/>
      <c r="B21" s="42"/>
      <c r="C21" s="40"/>
      <c r="D21" s="40"/>
    </row>
    <row r="22" spans="1:4">
      <c r="A22" s="42"/>
      <c r="B22" s="42"/>
      <c r="C22" s="40"/>
      <c r="D22" s="40"/>
    </row>
    <row r="23" spans="1:4">
      <c r="A23" s="42"/>
      <c r="B23" s="42"/>
      <c r="C23" s="40"/>
      <c r="D23" s="40"/>
    </row>
    <row r="24" spans="1:4">
      <c r="A24" s="42"/>
      <c r="B24" s="42"/>
      <c r="C24" s="40"/>
      <c r="D24" s="40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07F4-B0D5-4B7B-B27E-9E516C3C7A90}">
  <sheetPr codeName="Sheet3">
    <tabColor theme="6"/>
  </sheetPr>
  <dimension ref="A1:C15"/>
  <sheetViews>
    <sheetView zoomScaleNormal="100" workbookViewId="0">
      <selection sqref="A1:XFD1048576"/>
    </sheetView>
  </sheetViews>
  <sheetFormatPr defaultRowHeight="15"/>
  <cols>
    <col min="1" max="1" width="26" style="1" bestFit="1" customWidth="1"/>
    <col min="2" max="2" width="10.5703125" style="1" bestFit="1" customWidth="1"/>
    <col min="3" max="3" width="9.28515625" style="1" bestFit="1" customWidth="1"/>
    <col min="4" max="16384" width="9.140625" style="1"/>
  </cols>
  <sheetData>
    <row r="1" spans="1:3">
      <c r="A1" s="1" t="s">
        <v>27</v>
      </c>
      <c r="B1" s="5">
        <v>338400</v>
      </c>
      <c r="C1" s="9">
        <f t="shared" ref="C1:C12" si="0">+B1/$B$13</f>
        <v>0.33704616308351104</v>
      </c>
    </row>
    <row r="2" spans="1:3">
      <c r="A2" s="12" t="s">
        <v>16</v>
      </c>
      <c r="B2" s="6">
        <v>241400</v>
      </c>
      <c r="C2" s="9">
        <f t="shared" si="0"/>
        <v>0.24043423099397035</v>
      </c>
    </row>
    <row r="3" spans="1:3">
      <c r="A3" s="12" t="s">
        <v>17</v>
      </c>
      <c r="B3" s="5">
        <v>126853</v>
      </c>
      <c r="C3" s="9">
        <f t="shared" si="0"/>
        <v>0.12634549918922169</v>
      </c>
    </row>
    <row r="4" spans="1:3">
      <c r="A4" s="1" t="s">
        <v>18</v>
      </c>
      <c r="B4" s="5">
        <v>101300</v>
      </c>
      <c r="C4" s="9">
        <f t="shared" si="0"/>
        <v>0.10089472907907704</v>
      </c>
    </row>
    <row r="5" spans="1:3">
      <c r="A5" s="1" t="s">
        <v>19</v>
      </c>
      <c r="B5" s="5">
        <v>50745</v>
      </c>
      <c r="C5" s="9">
        <f t="shared" si="0"/>
        <v>5.0541984473028274E-2</v>
      </c>
    </row>
    <row r="6" spans="1:3">
      <c r="A6" s="1" t="s">
        <v>21</v>
      </c>
      <c r="B6" s="5">
        <v>41900</v>
      </c>
      <c r="C6" s="9">
        <f t="shared" si="0"/>
        <v>4.1732370665482008E-2</v>
      </c>
    </row>
    <row r="7" spans="1:3">
      <c r="A7" s="1" t="s">
        <v>20</v>
      </c>
      <c r="B7" s="5">
        <v>34445.270000000004</v>
      </c>
      <c r="C7" s="9">
        <f t="shared" si="0"/>
        <v>3.4307464804596843E-2</v>
      </c>
    </row>
    <row r="8" spans="1:3">
      <c r="A8" s="12" t="s">
        <v>22</v>
      </c>
      <c r="B8" s="5">
        <v>31295</v>
      </c>
      <c r="C8" s="9">
        <f t="shared" si="0"/>
        <v>3.1169798090125527E-2</v>
      </c>
    </row>
    <row r="9" spans="1:3">
      <c r="A9" s="1" t="s">
        <v>23</v>
      </c>
      <c r="B9" s="5">
        <v>11205</v>
      </c>
      <c r="C9" s="9">
        <f t="shared" si="0"/>
        <v>1.1160172155291788E-2</v>
      </c>
    </row>
    <row r="10" spans="1:3">
      <c r="A10" s="12" t="s">
        <v>24</v>
      </c>
      <c r="B10" s="5">
        <v>10342</v>
      </c>
      <c r="C10" s="9">
        <f t="shared" si="0"/>
        <v>1.0300624759484844E-2</v>
      </c>
    </row>
    <row r="11" spans="1:3">
      <c r="A11" s="7" t="s">
        <v>25</v>
      </c>
      <c r="B11" s="5">
        <v>10231.5</v>
      </c>
      <c r="C11" s="9">
        <f t="shared" si="0"/>
        <v>1.0190566836846758E-2</v>
      </c>
    </row>
    <row r="12" spans="1:3">
      <c r="A12" s="7" t="s">
        <v>26</v>
      </c>
      <c r="B12" s="5">
        <v>5900</v>
      </c>
      <c r="C12" s="9">
        <f t="shared" si="0"/>
        <v>5.8763958693638157E-3</v>
      </c>
    </row>
    <row r="13" spans="1:3">
      <c r="A13" s="7"/>
      <c r="B13" s="18">
        <f>+SUM(B1:B12)</f>
        <v>1004016.77</v>
      </c>
    </row>
    <row r="14" spans="1:3">
      <c r="B14" s="8"/>
    </row>
    <row r="15" spans="1:3">
      <c r="B15" s="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2B36-CF73-42E6-B7D4-A1C7492D3D23}">
  <sheetPr codeName="Sheet4">
    <tabColor theme="6"/>
  </sheetPr>
  <dimension ref="A1:D26"/>
  <sheetViews>
    <sheetView zoomScaleNormal="100" workbookViewId="0">
      <selection activeCell="E19" sqref="E19"/>
    </sheetView>
  </sheetViews>
  <sheetFormatPr defaultColWidth="8.85546875" defaultRowHeight="15"/>
  <cols>
    <col min="1" max="1" width="23.5703125" style="1" bestFit="1" customWidth="1"/>
    <col min="2" max="3" width="8.85546875" style="1"/>
    <col min="4" max="4" width="9.85546875" style="1" bestFit="1" customWidth="1"/>
    <col min="5" max="16384" width="8.85546875" style="1"/>
  </cols>
  <sheetData>
    <row r="1" spans="1:4" ht="30">
      <c r="A1" s="13" t="s">
        <v>11</v>
      </c>
      <c r="B1" s="14">
        <v>1116.9471895165962</v>
      </c>
      <c r="C1" s="15"/>
    </row>
    <row r="2" spans="1:4" ht="30">
      <c r="A2" s="13" t="s">
        <v>12</v>
      </c>
      <c r="B2" s="14">
        <v>1116.9471895165962</v>
      </c>
      <c r="C2" s="16">
        <v>1.5</v>
      </c>
      <c r="D2" s="2"/>
    </row>
    <row r="3" spans="1:4" ht="30">
      <c r="A3" s="13" t="s">
        <v>4</v>
      </c>
      <c r="B3" s="14">
        <v>1118.4471895165962</v>
      </c>
      <c r="C3" s="16">
        <v>7.2</v>
      </c>
      <c r="D3" s="2"/>
    </row>
    <row r="4" spans="1:4" ht="30">
      <c r="A4" s="13" t="s">
        <v>5</v>
      </c>
      <c r="B4" s="14">
        <v>1125.6471895165962</v>
      </c>
      <c r="C4" s="16">
        <v>8.4370000000000236E-2</v>
      </c>
      <c r="D4" s="2"/>
    </row>
    <row r="5" spans="1:4" ht="30">
      <c r="A5" s="13" t="s">
        <v>7</v>
      </c>
      <c r="B5" s="14">
        <v>1125.7315595165962</v>
      </c>
      <c r="C5" s="16">
        <v>0.60099999999999998</v>
      </c>
      <c r="D5" s="2"/>
    </row>
    <row r="6" spans="1:4">
      <c r="A6" s="15" t="s">
        <v>13</v>
      </c>
      <c r="B6" s="14">
        <v>1125.1325595165963</v>
      </c>
      <c r="C6" s="16">
        <v>1.2</v>
      </c>
      <c r="D6" s="2"/>
    </row>
    <row r="7" spans="1:4" ht="30">
      <c r="A7" s="13" t="s">
        <v>3</v>
      </c>
      <c r="B7" s="14">
        <v>1121.6325595165963</v>
      </c>
      <c r="C7" s="16">
        <v>3.5</v>
      </c>
      <c r="D7" s="2"/>
    </row>
    <row r="8" spans="1:4" ht="30">
      <c r="A8" s="13" t="s">
        <v>14</v>
      </c>
      <c r="B8" s="14">
        <v>1119.4325595165963</v>
      </c>
      <c r="C8" s="16">
        <v>2.2000000000000002</v>
      </c>
      <c r="D8" s="2"/>
    </row>
    <row r="9" spans="1:4" ht="30">
      <c r="A9" s="13" t="s">
        <v>6</v>
      </c>
      <c r="B9" s="14">
        <v>1117.8143595165964</v>
      </c>
      <c r="C9" s="16">
        <v>1.6182000000000001</v>
      </c>
      <c r="D9" s="2"/>
    </row>
    <row r="10" spans="1:4" ht="30">
      <c r="A10" s="3" t="s">
        <v>8</v>
      </c>
      <c r="B10" s="14">
        <v>1117.2466695165963</v>
      </c>
      <c r="C10" s="16">
        <v>0.56768999999999914</v>
      </c>
      <c r="D10" s="2"/>
    </row>
    <row r="11" spans="1:4" ht="30">
      <c r="A11" s="13" t="s">
        <v>15</v>
      </c>
      <c r="B11" s="14">
        <v>1117.2466695165954</v>
      </c>
      <c r="C11" s="15"/>
      <c r="D11" s="2"/>
    </row>
    <row r="12" spans="1:4">
      <c r="B12" s="2"/>
      <c r="C12" s="2"/>
      <c r="D12" s="2"/>
    </row>
    <row r="13" spans="1:4">
      <c r="B13" s="2"/>
      <c r="C13" s="2"/>
      <c r="D13" s="2"/>
    </row>
    <row r="14" spans="1:4">
      <c r="B14" s="2"/>
      <c r="C14" s="2"/>
      <c r="D14" s="2"/>
    </row>
    <row r="15" spans="1:4">
      <c r="B15" s="2"/>
      <c r="C15" s="2"/>
      <c r="D15" s="2"/>
    </row>
    <row r="16" spans="1:4">
      <c r="B16" s="2"/>
      <c r="C16" s="2"/>
      <c r="D16" s="2"/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0" spans="2:4">
      <c r="B20" s="2"/>
      <c r="C20" s="2"/>
      <c r="D20" s="2"/>
    </row>
    <row r="21" spans="2:4">
      <c r="B21" s="2"/>
      <c r="C21" s="2"/>
    </row>
    <row r="22" spans="2:4">
      <c r="B22" s="2"/>
      <c r="C22" s="2"/>
    </row>
    <row r="23" spans="2:4">
      <c r="B23" s="2"/>
      <c r="C23" s="2"/>
    </row>
    <row r="24" spans="2:4">
      <c r="B24" s="2"/>
      <c r="C24" s="2"/>
    </row>
    <row r="25" spans="2:4">
      <c r="B25" s="2"/>
      <c r="C25" s="2"/>
    </row>
    <row r="26" spans="2:4">
      <c r="B26" s="2"/>
      <c r="C26" s="2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0DDD-991A-44B5-8873-CFC74FEC2C0E}">
  <sheetPr codeName="Sheet21">
    <tabColor theme="5"/>
  </sheetPr>
  <dimension ref="A1:F23"/>
  <sheetViews>
    <sheetView workbookViewId="0">
      <selection activeCell="G32" sqref="G32"/>
    </sheetView>
  </sheetViews>
  <sheetFormatPr defaultRowHeight="15"/>
  <cols>
    <col min="1" max="1" width="23.140625" style="38" bestFit="1" customWidth="1"/>
    <col min="2" max="3" width="15.140625" style="38" bestFit="1" customWidth="1"/>
    <col min="4" max="5" width="9.140625" style="38"/>
    <col min="6" max="6" width="77.85546875" style="38" customWidth="1"/>
    <col min="7" max="16384" width="9.140625" style="38"/>
  </cols>
  <sheetData>
    <row r="1" spans="1:6">
      <c r="A1" s="1" t="s">
        <v>53</v>
      </c>
      <c r="B1" s="5">
        <v>1217918.5</v>
      </c>
      <c r="C1" s="5">
        <v>0</v>
      </c>
      <c r="D1" s="1"/>
      <c r="E1" s="1"/>
      <c r="F1" s="23" t="s">
        <v>52</v>
      </c>
    </row>
    <row r="2" spans="1:6" ht="45">
      <c r="A2" s="1" t="s">
        <v>51</v>
      </c>
      <c r="B2" s="5">
        <f>B1</f>
        <v>1217918.5</v>
      </c>
      <c r="C2" s="5">
        <v>38302</v>
      </c>
      <c r="D2" s="1"/>
      <c r="E2" s="1"/>
      <c r="F2" s="24" t="s">
        <v>50</v>
      </c>
    </row>
    <row r="3" spans="1:6">
      <c r="A3" s="1" t="s">
        <v>49</v>
      </c>
      <c r="B3" s="5">
        <f>SUM(B2:C2)-C3</f>
        <v>1230279.3999999999</v>
      </c>
      <c r="C3" s="19">
        <v>25941.1</v>
      </c>
      <c r="D3" s="12" t="s">
        <v>54</v>
      </c>
      <c r="E3" s="20"/>
      <c r="F3" s="69" t="s">
        <v>48</v>
      </c>
    </row>
    <row r="4" spans="1:6">
      <c r="A4" s="1" t="s">
        <v>47</v>
      </c>
      <c r="B4" s="5">
        <f>B3-C4</f>
        <v>1213819</v>
      </c>
      <c r="C4" s="19">
        <v>16460.400000000001</v>
      </c>
      <c r="D4" s="12" t="s">
        <v>54</v>
      </c>
      <c r="E4" s="20"/>
      <c r="F4" s="70"/>
    </row>
    <row r="5" spans="1:6" ht="45">
      <c r="A5" s="1" t="s">
        <v>46</v>
      </c>
      <c r="B5" s="5">
        <f>B4</f>
        <v>1213819</v>
      </c>
      <c r="C5" s="5">
        <v>26378</v>
      </c>
      <c r="D5" s="1"/>
      <c r="E5" s="1"/>
      <c r="F5" s="24" t="s">
        <v>45</v>
      </c>
    </row>
    <row r="6" spans="1:6">
      <c r="A6" s="1" t="s">
        <v>44</v>
      </c>
      <c r="B6" s="5">
        <f>SUM(B5:C5)</f>
        <v>1240197</v>
      </c>
      <c r="C6" s="5">
        <v>56180.4</v>
      </c>
      <c r="D6" s="1"/>
      <c r="E6" s="1"/>
      <c r="F6" s="1"/>
    </row>
    <row r="7" spans="1:6">
      <c r="A7" s="1" t="s">
        <v>43</v>
      </c>
      <c r="B7" s="5">
        <f>SUM(B6:C6)</f>
        <v>1296377.3999999999</v>
      </c>
      <c r="C7" s="5">
        <v>0</v>
      </c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</sheetData>
  <mergeCells count="1">
    <mergeCell ref="F3:F4"/>
  </mergeCells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15FF-2890-4BE7-A718-ED6CAE0011F0}">
  <sheetPr codeName="Sheet26">
    <tabColor theme="5"/>
  </sheetPr>
  <dimension ref="A1:N61"/>
  <sheetViews>
    <sheetView showGridLines="0" topLeftCell="A3" zoomScaleNormal="100" workbookViewId="0">
      <selection activeCell="B18" sqref="B18"/>
    </sheetView>
  </sheetViews>
  <sheetFormatPr defaultColWidth="9.140625" defaultRowHeight="15"/>
  <cols>
    <col min="1" max="1" width="39.5703125" style="55" bestFit="1" customWidth="1"/>
    <col min="2" max="2" width="15.42578125" style="90" bestFit="1" customWidth="1"/>
    <col min="3" max="5" width="9.85546875" style="90" bestFit="1" customWidth="1"/>
    <col min="6" max="6" width="10.85546875" style="55" bestFit="1" customWidth="1"/>
    <col min="7" max="8" width="9.85546875" style="55" bestFit="1" customWidth="1"/>
    <col min="9" max="9" width="31" style="55" customWidth="1"/>
    <col min="10" max="10" width="14.7109375" style="55" bestFit="1" customWidth="1"/>
    <col min="11" max="11" width="14.85546875" style="55" bestFit="1" customWidth="1"/>
    <col min="12" max="12" width="9.140625" style="55"/>
    <col min="13" max="13" width="14.85546875" style="55" bestFit="1" customWidth="1"/>
    <col min="14" max="16384" width="9.140625" style="55"/>
  </cols>
  <sheetData>
    <row r="1" spans="1:14">
      <c r="A1" s="37"/>
      <c r="B1" s="64" t="s">
        <v>66</v>
      </c>
      <c r="C1" s="64"/>
    </row>
    <row r="2" spans="1:14">
      <c r="A2" s="65" t="s">
        <v>62</v>
      </c>
      <c r="B2" s="66">
        <v>319240.09999999998</v>
      </c>
      <c r="C2" s="64"/>
      <c r="G2" s="57"/>
      <c r="H2" s="91"/>
      <c r="I2" s="58"/>
    </row>
    <row r="3" spans="1:14">
      <c r="A3" s="65" t="s">
        <v>60</v>
      </c>
      <c r="B3" s="66">
        <v>276994</v>
      </c>
      <c r="C3" s="64"/>
      <c r="D3" s="26"/>
      <c r="E3" s="26"/>
      <c r="F3" s="26"/>
      <c r="G3" s="57"/>
      <c r="H3" s="91"/>
      <c r="I3" s="59"/>
      <c r="J3" s="26"/>
      <c r="K3" s="58"/>
    </row>
    <row r="4" spans="1:14">
      <c r="A4" s="65" t="s">
        <v>56</v>
      </c>
      <c r="B4" s="66">
        <v>128620.09999999999</v>
      </c>
      <c r="C4" s="64"/>
      <c r="D4" s="92"/>
      <c r="E4" s="92"/>
      <c r="F4" s="92"/>
      <c r="G4" s="57"/>
      <c r="H4" s="91"/>
      <c r="I4" s="59"/>
      <c r="J4" s="93"/>
      <c r="K4" s="58"/>
      <c r="L4" s="58"/>
      <c r="M4" s="94"/>
      <c r="N4" s="58"/>
    </row>
    <row r="5" spans="1:14">
      <c r="A5" s="65" t="s">
        <v>59</v>
      </c>
      <c r="B5" s="66">
        <v>49063.199999999997</v>
      </c>
      <c r="C5" s="64"/>
      <c r="D5" s="92"/>
      <c r="E5" s="92"/>
      <c r="F5" s="92"/>
      <c r="G5" s="57"/>
      <c r="H5" s="91"/>
      <c r="I5" s="59"/>
      <c r="J5" s="93"/>
      <c r="K5" s="58"/>
      <c r="L5" s="58"/>
      <c r="M5" s="94"/>
      <c r="N5" s="58"/>
    </row>
    <row r="6" spans="1:14">
      <c r="A6" s="65" t="s">
        <v>61</v>
      </c>
      <c r="B6" s="66">
        <v>40672.300000000003</v>
      </c>
      <c r="C6" s="64"/>
      <c r="D6" s="92"/>
      <c r="E6" s="92"/>
      <c r="F6" s="92"/>
      <c r="G6" s="57"/>
      <c r="H6" s="91"/>
      <c r="I6" s="59"/>
      <c r="J6" s="93"/>
      <c r="K6" s="58"/>
      <c r="L6" s="58"/>
      <c r="M6" s="94"/>
      <c r="N6" s="58"/>
    </row>
    <row r="7" spans="1:14">
      <c r="A7" s="65" t="s">
        <v>57</v>
      </c>
      <c r="B7" s="66">
        <v>33796.300000000003</v>
      </c>
      <c r="C7" s="64"/>
      <c r="D7" s="92"/>
      <c r="E7" s="92"/>
      <c r="F7" s="92"/>
      <c r="G7" s="57"/>
      <c r="H7" s="91"/>
      <c r="I7" s="59"/>
      <c r="J7" s="93"/>
      <c r="K7" s="58"/>
      <c r="L7" s="58"/>
      <c r="M7" s="94"/>
      <c r="N7" s="58"/>
    </row>
    <row r="8" spans="1:14">
      <c r="A8" s="65" t="s">
        <v>64</v>
      </c>
      <c r="B8" s="66">
        <v>29692.6</v>
      </c>
      <c r="C8" s="64"/>
      <c r="D8" s="92"/>
      <c r="E8" s="92"/>
      <c r="F8" s="92"/>
      <c r="G8" s="57"/>
      <c r="H8" s="91"/>
      <c r="I8" s="59"/>
      <c r="J8" s="93"/>
      <c r="K8" s="58"/>
      <c r="L8" s="58"/>
      <c r="M8" s="94"/>
      <c r="N8" s="58"/>
    </row>
    <row r="9" spans="1:14">
      <c r="A9" s="65" t="s">
        <v>63</v>
      </c>
      <c r="B9" s="66">
        <v>27126.600000000002</v>
      </c>
      <c r="C9" s="64"/>
      <c r="D9" s="92"/>
      <c r="E9" s="92"/>
      <c r="F9" s="92"/>
      <c r="G9" s="60"/>
      <c r="H9" s="91"/>
      <c r="I9" s="59"/>
      <c r="J9" s="93"/>
      <c r="K9" s="58"/>
      <c r="L9" s="58"/>
      <c r="M9" s="94"/>
      <c r="N9" s="58"/>
    </row>
    <row r="10" spans="1:14">
      <c r="A10" s="65" t="s">
        <v>58</v>
      </c>
      <c r="B10" s="66">
        <v>130943.3</v>
      </c>
      <c r="C10" s="64"/>
      <c r="D10" s="92"/>
      <c r="E10" s="92"/>
      <c r="F10" s="92"/>
      <c r="G10" s="57"/>
      <c r="H10" s="91"/>
      <c r="I10" s="59"/>
      <c r="J10" s="93"/>
      <c r="K10" s="58"/>
      <c r="L10" s="58"/>
      <c r="M10" s="94"/>
      <c r="N10" s="58"/>
    </row>
    <row r="11" spans="1:14">
      <c r="A11" s="60"/>
      <c r="B11" s="67"/>
      <c r="C11" s="68"/>
      <c r="D11" s="92"/>
      <c r="E11" s="92"/>
      <c r="F11" s="92"/>
      <c r="G11" s="92"/>
      <c r="H11" s="92"/>
      <c r="I11" s="59"/>
      <c r="J11" s="93"/>
      <c r="K11" s="58"/>
      <c r="L11" s="58"/>
      <c r="M11" s="94"/>
      <c r="N11" s="58"/>
    </row>
    <row r="12" spans="1:14">
      <c r="A12" s="60"/>
      <c r="B12" s="68"/>
      <c r="C12" s="68"/>
      <c r="D12" s="92"/>
      <c r="E12" s="92"/>
      <c r="F12" s="92"/>
      <c r="G12" s="92"/>
      <c r="H12" s="92"/>
      <c r="I12" s="25"/>
      <c r="J12" s="93"/>
      <c r="K12" s="58"/>
      <c r="L12" s="58"/>
      <c r="M12" s="94"/>
      <c r="N12" s="58"/>
    </row>
    <row r="13" spans="1:14">
      <c r="A13" s="60"/>
      <c r="B13" s="68"/>
      <c r="C13" s="68"/>
      <c r="D13" s="92"/>
      <c r="E13" s="92"/>
      <c r="F13" s="92"/>
      <c r="G13" s="92"/>
      <c r="H13" s="92"/>
      <c r="J13" s="61"/>
      <c r="K13" s="58"/>
      <c r="M13" s="94"/>
      <c r="N13" s="58"/>
    </row>
    <row r="14" spans="1:14">
      <c r="A14" s="60"/>
      <c r="B14" s="68"/>
      <c r="C14" s="68"/>
      <c r="D14" s="92"/>
      <c r="E14" s="92"/>
      <c r="F14" s="92"/>
      <c r="G14" s="92"/>
      <c r="H14" s="92"/>
      <c r="J14" s="93"/>
      <c r="K14" s="58"/>
    </row>
    <row r="15" spans="1:14">
      <c r="A15" s="60"/>
      <c r="B15" s="68"/>
      <c r="C15" s="68"/>
      <c r="D15" s="92"/>
      <c r="E15" s="92"/>
      <c r="F15" s="92"/>
      <c r="G15" s="92"/>
      <c r="H15" s="92"/>
      <c r="I15" s="57"/>
      <c r="J15" s="62"/>
      <c r="K15" s="58"/>
    </row>
    <row r="16" spans="1:14">
      <c r="A16" s="60"/>
      <c r="B16" s="68"/>
      <c r="C16" s="68"/>
      <c r="D16" s="92"/>
      <c r="E16" s="92"/>
      <c r="F16" s="92"/>
      <c r="G16" s="92"/>
      <c r="H16" s="92"/>
      <c r="I16" s="63"/>
      <c r="J16" s="63"/>
    </row>
    <row r="17" spans="1:10">
      <c r="A17" s="60"/>
      <c r="B17" s="68"/>
      <c r="C17" s="68"/>
      <c r="D17" s="92"/>
      <c r="E17" s="92"/>
      <c r="F17" s="92"/>
      <c r="G17" s="92"/>
      <c r="H17" s="92"/>
      <c r="I17" s="25"/>
      <c r="J17" s="25"/>
    </row>
    <row r="18" spans="1:10">
      <c r="A18" s="60"/>
      <c r="B18" s="68"/>
      <c r="C18" s="68"/>
      <c r="D18" s="92"/>
      <c r="E18" s="92"/>
      <c r="F18" s="92"/>
      <c r="G18" s="92"/>
      <c r="H18" s="92"/>
      <c r="I18" s="25"/>
      <c r="J18" s="25"/>
    </row>
    <row r="19" spans="1:10">
      <c r="A19" s="95"/>
      <c r="B19" s="92"/>
      <c r="C19" s="92"/>
      <c r="D19" s="92"/>
      <c r="E19" s="92"/>
      <c r="F19" s="92"/>
      <c r="G19" s="92"/>
      <c r="H19" s="92"/>
    </row>
    <row r="20" spans="1:10">
      <c r="A20" s="95"/>
      <c r="B20" s="92"/>
      <c r="C20" s="92"/>
      <c r="D20" s="92"/>
      <c r="E20" s="92"/>
      <c r="F20" s="92"/>
      <c r="G20" s="92"/>
      <c r="H20" s="92"/>
    </row>
    <row r="21" spans="1:10">
      <c r="A21" s="95"/>
      <c r="B21" s="92"/>
      <c r="C21" s="92"/>
      <c r="D21" s="92"/>
      <c r="E21" s="92"/>
      <c r="F21" s="92"/>
      <c r="G21" s="92"/>
      <c r="H21" s="92"/>
    </row>
    <row r="22" spans="1:10">
      <c r="A22" s="95"/>
      <c r="B22" s="92"/>
      <c r="C22" s="92"/>
      <c r="D22" s="92"/>
      <c r="E22" s="92"/>
      <c r="F22" s="92"/>
      <c r="G22" s="92"/>
      <c r="H22" s="92"/>
    </row>
    <row r="23" spans="1:10">
      <c r="A23" s="95"/>
      <c r="B23" s="92"/>
      <c r="C23" s="92"/>
      <c r="D23" s="92"/>
      <c r="E23" s="92"/>
      <c r="F23" s="92"/>
      <c r="G23" s="92"/>
      <c r="H23" s="92"/>
    </row>
    <row r="24" spans="1:10">
      <c r="A24" s="95"/>
      <c r="B24" s="92"/>
      <c r="C24" s="92"/>
      <c r="D24" s="92"/>
      <c r="E24" s="92"/>
      <c r="F24" s="92"/>
      <c r="G24" s="92"/>
      <c r="H24" s="92"/>
    </row>
    <row r="25" spans="1:10">
      <c r="A25" s="95"/>
      <c r="B25" s="92"/>
      <c r="C25" s="92"/>
      <c r="D25" s="92"/>
      <c r="E25" s="92"/>
      <c r="F25" s="92"/>
      <c r="G25" s="92"/>
      <c r="H25" s="92"/>
    </row>
    <row r="26" spans="1:10">
      <c r="A26" s="95"/>
      <c r="B26" s="92"/>
      <c r="C26" s="92"/>
      <c r="D26" s="92"/>
      <c r="E26" s="92"/>
      <c r="F26" s="92"/>
      <c r="G26" s="92"/>
      <c r="H26" s="92"/>
    </row>
    <row r="27" spans="1:10">
      <c r="A27" s="95"/>
      <c r="B27" s="92"/>
      <c r="C27" s="92"/>
      <c r="D27" s="92"/>
      <c r="E27" s="92"/>
      <c r="F27" s="92"/>
      <c r="G27" s="92"/>
      <c r="H27" s="92"/>
    </row>
    <row r="28" spans="1:10">
      <c r="A28" s="95"/>
      <c r="B28" s="92"/>
      <c r="C28" s="92"/>
      <c r="D28" s="92"/>
      <c r="E28" s="92"/>
      <c r="F28" s="92"/>
      <c r="G28" s="92"/>
      <c r="H28" s="92"/>
    </row>
    <row r="29" spans="1:10">
      <c r="A29" s="95"/>
      <c r="B29" s="92"/>
      <c r="C29" s="92"/>
      <c r="D29" s="92"/>
      <c r="E29" s="92"/>
      <c r="F29" s="92"/>
      <c r="G29" s="92"/>
      <c r="H29" s="92"/>
    </row>
    <row r="30" spans="1:10">
      <c r="A30" s="95"/>
      <c r="B30" s="92"/>
      <c r="C30" s="92"/>
      <c r="D30" s="92"/>
      <c r="E30" s="92"/>
      <c r="F30" s="92"/>
      <c r="G30" s="92"/>
      <c r="H30" s="92"/>
    </row>
    <row r="31" spans="1:10">
      <c r="A31" s="95"/>
      <c r="B31" s="92"/>
      <c r="C31" s="92"/>
      <c r="D31" s="92"/>
      <c r="E31" s="92"/>
      <c r="F31" s="92"/>
      <c r="G31" s="92"/>
      <c r="H31" s="92"/>
    </row>
    <row r="32" spans="1:10">
      <c r="A32" s="95"/>
      <c r="B32" s="92"/>
      <c r="C32" s="92"/>
      <c r="D32" s="92"/>
      <c r="E32" s="92"/>
      <c r="F32" s="92"/>
      <c r="G32" s="92"/>
      <c r="H32" s="92"/>
    </row>
    <row r="33" spans="1:14" s="90" customFormat="1">
      <c r="A33" s="95"/>
      <c r="B33" s="92"/>
      <c r="C33" s="92"/>
      <c r="D33" s="92"/>
      <c r="E33" s="92"/>
      <c r="F33" s="92"/>
      <c r="G33" s="92"/>
      <c r="H33" s="92"/>
      <c r="I33" s="55"/>
      <c r="J33" s="55"/>
      <c r="K33" s="55"/>
      <c r="L33" s="55"/>
      <c r="M33" s="55"/>
      <c r="N33" s="55"/>
    </row>
    <row r="34" spans="1:14" s="90" customFormat="1">
      <c r="A34" s="95"/>
      <c r="B34" s="92"/>
      <c r="C34" s="92"/>
      <c r="D34" s="92"/>
      <c r="E34" s="92"/>
      <c r="F34" s="92"/>
      <c r="G34" s="92"/>
      <c r="H34" s="92"/>
      <c r="I34" s="55"/>
      <c r="J34" s="55"/>
      <c r="K34" s="55"/>
      <c r="L34" s="55"/>
      <c r="M34" s="55"/>
      <c r="N34" s="55"/>
    </row>
    <row r="35" spans="1:14" s="90" customFormat="1">
      <c r="A35" s="95"/>
      <c r="B35" s="92"/>
      <c r="C35" s="92"/>
      <c r="D35" s="92"/>
      <c r="E35" s="92"/>
      <c r="F35" s="92"/>
      <c r="G35" s="92"/>
      <c r="H35" s="92"/>
      <c r="I35" s="55"/>
      <c r="J35" s="55"/>
      <c r="K35" s="55"/>
      <c r="L35" s="55"/>
      <c r="M35" s="55"/>
      <c r="N35" s="55"/>
    </row>
    <row r="36" spans="1:14" s="90" customFormat="1">
      <c r="A36" s="95"/>
      <c r="B36" s="92"/>
      <c r="C36" s="92"/>
      <c r="D36" s="92"/>
      <c r="E36" s="92"/>
      <c r="F36" s="92"/>
      <c r="G36" s="92"/>
      <c r="H36" s="92"/>
      <c r="I36" s="55"/>
      <c r="J36" s="55"/>
      <c r="K36" s="55"/>
      <c r="L36" s="55"/>
      <c r="M36" s="55"/>
      <c r="N36" s="55"/>
    </row>
    <row r="37" spans="1:14" s="90" customFormat="1">
      <c r="A37" s="95"/>
      <c r="B37" s="92"/>
      <c r="C37" s="92"/>
      <c r="D37" s="92"/>
      <c r="E37" s="92"/>
      <c r="F37" s="92"/>
      <c r="G37" s="92"/>
      <c r="H37" s="92"/>
      <c r="I37" s="91"/>
      <c r="J37" s="55"/>
      <c r="K37" s="55"/>
      <c r="L37" s="55"/>
      <c r="M37" s="55"/>
      <c r="N37" s="55"/>
    </row>
    <row r="38" spans="1:14" s="90" customFormat="1">
      <c r="A38" s="55"/>
      <c r="B38" s="27"/>
      <c r="C38" s="27"/>
      <c r="D38" s="27"/>
      <c r="E38" s="27"/>
      <c r="F38" s="27"/>
      <c r="G38" s="27"/>
      <c r="H38" s="27"/>
      <c r="I38" s="55"/>
      <c r="J38" s="55"/>
      <c r="K38" s="55"/>
      <c r="L38" s="55"/>
      <c r="M38" s="55"/>
      <c r="N38" s="55"/>
    </row>
    <row r="39" spans="1:14" s="90" customFormat="1">
      <c r="A39" s="55"/>
      <c r="B39" s="92"/>
      <c r="C39" s="92"/>
      <c r="D39" s="92"/>
      <c r="E39" s="92"/>
      <c r="F39" s="55"/>
      <c r="G39" s="55"/>
      <c r="H39" s="58"/>
      <c r="I39" s="55"/>
      <c r="J39" s="55"/>
      <c r="K39" s="55"/>
      <c r="L39" s="55"/>
      <c r="M39" s="55"/>
      <c r="N39" s="55"/>
    </row>
    <row r="40" spans="1:14" s="90" customFormat="1">
      <c r="A40" s="55"/>
      <c r="F40" s="55"/>
      <c r="G40" s="55"/>
      <c r="H40" s="55"/>
      <c r="I40" s="91"/>
      <c r="J40" s="91"/>
      <c r="K40" s="55"/>
      <c r="L40" s="55"/>
      <c r="M40" s="55"/>
      <c r="N40" s="55"/>
    </row>
    <row r="45" spans="1:14" s="90" customFormat="1">
      <c r="A45" s="55"/>
      <c r="E45" s="92"/>
      <c r="F45" s="55"/>
      <c r="G45" s="55"/>
      <c r="H45" s="55"/>
      <c r="I45" s="55"/>
      <c r="J45" s="55"/>
      <c r="K45" s="55"/>
      <c r="L45" s="55"/>
      <c r="M45" s="55"/>
      <c r="N45" s="55"/>
    </row>
    <row r="46" spans="1:14" s="90" customFormat="1">
      <c r="A46" s="55"/>
      <c r="E46" s="28"/>
      <c r="F46" s="55"/>
      <c r="G46" s="55"/>
      <c r="H46" s="55"/>
      <c r="I46" s="55"/>
      <c r="J46" s="55"/>
      <c r="K46" s="55"/>
      <c r="L46" s="55"/>
      <c r="M46" s="55"/>
      <c r="N46" s="55"/>
    </row>
    <row r="47" spans="1:14" s="90" customFormat="1">
      <c r="A47" s="29"/>
      <c r="E47" s="30"/>
      <c r="F47" s="55"/>
      <c r="G47" s="55"/>
      <c r="H47" s="55"/>
      <c r="I47" s="55"/>
      <c r="J47" s="55"/>
      <c r="K47" s="55"/>
      <c r="L47" s="55"/>
      <c r="M47" s="55"/>
      <c r="N47" s="55"/>
    </row>
    <row r="48" spans="1:14" s="90" customFormat="1">
      <c r="A48" s="29"/>
      <c r="F48" s="55"/>
      <c r="G48" s="55"/>
      <c r="H48" s="55"/>
      <c r="I48" s="55"/>
      <c r="J48" s="55"/>
      <c r="K48" s="55"/>
      <c r="L48" s="55"/>
      <c r="M48" s="55"/>
      <c r="N48" s="55"/>
    </row>
    <row r="49" spans="1:14" s="90" customFormat="1">
      <c r="A49" s="29"/>
      <c r="F49" s="55"/>
      <c r="G49" s="55"/>
      <c r="H49" s="55"/>
      <c r="I49" s="55"/>
      <c r="J49" s="55"/>
      <c r="K49" s="55"/>
      <c r="L49" s="55"/>
      <c r="M49" s="55"/>
      <c r="N49" s="55"/>
    </row>
    <row r="50" spans="1:14" s="90" customFormat="1">
      <c r="A50" s="29"/>
      <c r="F50" s="55"/>
      <c r="G50" s="55"/>
      <c r="H50" s="55"/>
      <c r="I50" s="55"/>
      <c r="J50" s="55"/>
      <c r="K50" s="55"/>
      <c r="L50" s="55"/>
      <c r="M50" s="55"/>
      <c r="N50" s="55"/>
    </row>
    <row r="51" spans="1:14" s="90" customFormat="1">
      <c r="A51" s="29"/>
      <c r="E51" s="95"/>
      <c r="F51" s="91"/>
      <c r="G51" s="55"/>
      <c r="H51" s="55"/>
      <c r="I51" s="91"/>
      <c r="J51" s="91"/>
      <c r="K51" s="55"/>
      <c r="L51" s="55"/>
      <c r="M51" s="55"/>
      <c r="N51" s="55"/>
    </row>
    <row r="52" spans="1:14" s="90" customFormat="1">
      <c r="A52" s="29"/>
      <c r="E52" s="95"/>
      <c r="F52" s="91"/>
      <c r="G52" s="55"/>
      <c r="H52" s="55"/>
      <c r="I52" s="91"/>
      <c r="J52" s="91"/>
      <c r="K52" s="55"/>
      <c r="L52" s="55"/>
      <c r="M52" s="55"/>
      <c r="N52" s="55"/>
    </row>
    <row r="53" spans="1:14" s="90" customFormat="1">
      <c r="A53" s="29"/>
      <c r="F53" s="91"/>
      <c r="G53" s="55"/>
      <c r="H53" s="55"/>
      <c r="I53" s="91"/>
      <c r="J53" s="91"/>
      <c r="K53" s="55"/>
      <c r="L53" s="55"/>
      <c r="M53" s="55"/>
      <c r="N53" s="55"/>
    </row>
    <row r="54" spans="1:14" s="90" customFormat="1">
      <c r="A54" s="29"/>
      <c r="F54" s="55"/>
      <c r="G54" s="55"/>
      <c r="H54" s="55"/>
      <c r="I54" s="55"/>
      <c r="J54" s="55"/>
      <c r="K54" s="55"/>
      <c r="L54" s="55"/>
      <c r="M54" s="55"/>
      <c r="N54" s="55"/>
    </row>
    <row r="55" spans="1:14" s="90" customFormat="1">
      <c r="A55" s="29"/>
      <c r="F55" s="55"/>
      <c r="G55" s="55"/>
      <c r="H55" s="55"/>
      <c r="I55" s="55"/>
      <c r="J55" s="55"/>
      <c r="K55" s="55"/>
      <c r="L55" s="55"/>
      <c r="M55" s="55"/>
      <c r="N55" s="55"/>
    </row>
    <row r="56" spans="1:14" s="90" customFormat="1">
      <c r="A56" s="29"/>
      <c r="F56" s="55"/>
      <c r="G56" s="55"/>
      <c r="H56" s="55"/>
      <c r="I56" s="55"/>
      <c r="J56" s="55"/>
      <c r="K56" s="55"/>
      <c r="L56" s="55"/>
      <c r="M56" s="55"/>
      <c r="N56" s="55"/>
    </row>
    <row r="57" spans="1:14" s="90" customFormat="1">
      <c r="A57" s="29"/>
      <c r="F57" s="55"/>
      <c r="G57" s="55"/>
      <c r="H57" s="55"/>
      <c r="I57" s="55"/>
      <c r="J57" s="55"/>
      <c r="K57" s="55"/>
      <c r="L57" s="55"/>
      <c r="M57" s="55"/>
      <c r="N57" s="55"/>
    </row>
    <row r="58" spans="1:14" s="90" customFormat="1">
      <c r="A58" s="29"/>
      <c r="F58" s="55"/>
      <c r="G58" s="55"/>
      <c r="H58" s="55"/>
      <c r="I58" s="55"/>
      <c r="J58" s="55"/>
      <c r="K58" s="55"/>
      <c r="L58" s="55"/>
      <c r="M58" s="55"/>
      <c r="N58" s="55"/>
    </row>
    <row r="59" spans="1:14" s="90" customFormat="1">
      <c r="A59" s="29"/>
      <c r="F59" s="55"/>
      <c r="G59" s="55"/>
      <c r="H59" s="55"/>
      <c r="I59" s="55"/>
      <c r="J59" s="55"/>
      <c r="K59" s="55"/>
      <c r="L59" s="55"/>
      <c r="M59" s="55"/>
      <c r="N59" s="55"/>
    </row>
    <row r="60" spans="1:14" s="90" customFormat="1">
      <c r="A60" s="29"/>
      <c r="F60" s="55"/>
      <c r="G60" s="55"/>
      <c r="H60" s="55"/>
      <c r="I60" s="55"/>
      <c r="J60" s="55"/>
      <c r="K60" s="55"/>
      <c r="L60" s="55"/>
      <c r="M60" s="55"/>
      <c r="N60" s="55"/>
    </row>
    <row r="61" spans="1:14" s="90" customFormat="1">
      <c r="A61" s="29"/>
      <c r="F61" s="55"/>
      <c r="G61" s="55"/>
      <c r="H61" s="55"/>
      <c r="I61" s="55"/>
      <c r="J61" s="55"/>
      <c r="K61" s="55"/>
      <c r="L61" s="55"/>
      <c r="M61" s="55"/>
      <c r="N61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7D91-565D-4B45-8381-2DA8ACE839DF}">
  <sheetPr codeName="Sheet5">
    <tabColor theme="5"/>
  </sheetPr>
  <dimension ref="A1:J12"/>
  <sheetViews>
    <sheetView workbookViewId="0">
      <selection activeCell="A18" sqref="A18"/>
    </sheetView>
  </sheetViews>
  <sheetFormatPr defaultColWidth="18.28515625" defaultRowHeight="15"/>
  <cols>
    <col min="1" max="1" width="49.85546875" style="1" customWidth="1"/>
    <col min="2" max="2" width="4.42578125" style="1" bestFit="1" customWidth="1"/>
    <col min="3" max="16384" width="18.28515625" style="1"/>
  </cols>
  <sheetData>
    <row r="1" spans="1:10">
      <c r="B1" s="1" t="s">
        <v>188</v>
      </c>
    </row>
    <row r="2" spans="1:10">
      <c r="A2" s="1" t="s">
        <v>59</v>
      </c>
      <c r="B2" s="21">
        <v>-2381.4000000000015</v>
      </c>
      <c r="J2" s="88"/>
    </row>
    <row r="3" spans="1:10">
      <c r="A3" s="1" t="s">
        <v>57</v>
      </c>
      <c r="B3" s="21">
        <v>-1142.7999999999956</v>
      </c>
      <c r="J3" s="89"/>
    </row>
    <row r="4" spans="1:10">
      <c r="A4" s="1" t="s">
        <v>56</v>
      </c>
      <c r="B4" s="21">
        <v>541</v>
      </c>
    </row>
    <row r="5" spans="1:10">
      <c r="A5" s="1" t="s">
        <v>64</v>
      </c>
      <c r="B5" s="21">
        <v>575.20000000000005</v>
      </c>
    </row>
    <row r="6" spans="1:10">
      <c r="A6" s="1" t="s">
        <v>61</v>
      </c>
      <c r="B6" s="21">
        <f>1260.3+19.4</f>
        <v>1279.7</v>
      </c>
    </row>
    <row r="7" spans="1:10">
      <c r="A7" s="1" t="s">
        <v>63</v>
      </c>
      <c r="B7" s="21">
        <v>2156</v>
      </c>
    </row>
    <row r="8" spans="1:10">
      <c r="A8" s="1" t="s">
        <v>62</v>
      </c>
      <c r="B8" s="21">
        <v>3714.7999999999884</v>
      </c>
    </row>
    <row r="9" spans="1:10">
      <c r="A9" s="1" t="s">
        <v>60</v>
      </c>
      <c r="B9" s="21">
        <v>6056</v>
      </c>
    </row>
    <row r="10" spans="1:10">
      <c r="A10" s="1" t="s">
        <v>58</v>
      </c>
      <c r="B10" s="21">
        <f>8657.6-19.4</f>
        <v>8638.2000000000007</v>
      </c>
    </row>
    <row r="12" spans="1:10">
      <c r="B12" s="22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A54A-D9C4-460F-940D-4D37E4BFD3F7}">
  <sheetPr codeName="Sheet23">
    <tabColor theme="5"/>
  </sheetPr>
  <dimension ref="A1:B32"/>
  <sheetViews>
    <sheetView zoomScale="95" zoomScaleNormal="95" workbookViewId="0">
      <selection activeCell="C21" sqref="C21"/>
    </sheetView>
  </sheetViews>
  <sheetFormatPr defaultRowHeight="14.25"/>
  <cols>
    <col min="1" max="1" width="43.28515625" style="31" bestFit="1" customWidth="1"/>
    <col min="2" max="3" width="15.140625" style="31" bestFit="1" customWidth="1"/>
    <col min="4" max="16384" width="9.140625" style="31"/>
  </cols>
  <sheetData>
    <row r="1" spans="1:2">
      <c r="A1" s="35" t="s">
        <v>55</v>
      </c>
      <c r="B1" s="36" t="s">
        <v>68</v>
      </c>
    </row>
    <row r="2" spans="1:2">
      <c r="A2" s="32" t="s">
        <v>59</v>
      </c>
      <c r="B2" s="33">
        <v>-1.5242754603861375E-3</v>
      </c>
    </row>
    <row r="3" spans="1:2">
      <c r="A3" s="32" t="s">
        <v>57</v>
      </c>
      <c r="B3" s="33">
        <v>5.6985906775224304E-3</v>
      </c>
    </row>
    <row r="4" spans="1:2">
      <c r="A4" s="32" t="s">
        <v>56</v>
      </c>
      <c r="B4" s="33">
        <v>0.10923957382879657</v>
      </c>
    </row>
    <row r="5" spans="1:2">
      <c r="A5" s="32" t="s">
        <v>60</v>
      </c>
      <c r="B5" s="33">
        <v>0.13405611529465422</v>
      </c>
    </row>
    <row r="6" spans="1:2">
      <c r="A6" s="32" t="s">
        <v>62</v>
      </c>
      <c r="B6" s="33">
        <v>0.14282763476924165</v>
      </c>
    </row>
    <row r="7" spans="1:2">
      <c r="A7" s="32" t="s">
        <v>61</v>
      </c>
      <c r="B7" s="33">
        <v>0.18777944238558764</v>
      </c>
    </row>
    <row r="8" spans="1:2">
      <c r="A8" s="32" t="s">
        <v>58</v>
      </c>
      <c r="B8" s="33">
        <v>0.18841330764280984</v>
      </c>
    </row>
    <row r="9" spans="1:2">
      <c r="A9" s="32" t="s">
        <v>63</v>
      </c>
      <c r="B9" s="33">
        <v>0.28244816142056162</v>
      </c>
    </row>
    <row r="10" spans="1:2">
      <c r="A10" s="32" t="s">
        <v>64</v>
      </c>
      <c r="B10" s="33">
        <v>0.80845128754841999</v>
      </c>
    </row>
    <row r="23" spans="1:2">
      <c r="A23" s="35"/>
    </row>
    <row r="24" spans="1:2">
      <c r="A24" s="35"/>
      <c r="B24" s="34"/>
    </row>
    <row r="25" spans="1:2">
      <c r="A25" s="35"/>
      <c r="B25" s="34"/>
    </row>
    <row r="26" spans="1:2">
      <c r="A26" s="35"/>
      <c r="B26" s="34"/>
    </row>
    <row r="27" spans="1:2">
      <c r="A27" s="35"/>
      <c r="B27" s="34"/>
    </row>
    <row r="28" spans="1:2">
      <c r="A28" s="35"/>
      <c r="B28" s="34"/>
    </row>
    <row r="29" spans="1:2">
      <c r="A29" s="35"/>
      <c r="B29" s="34"/>
    </row>
    <row r="30" spans="1:2">
      <c r="A30" s="35"/>
      <c r="B30" s="34"/>
    </row>
    <row r="31" spans="1:2">
      <c r="A31" s="35"/>
      <c r="B31" s="34"/>
    </row>
    <row r="32" spans="1:2">
      <c r="A32" s="35"/>
      <c r="B32" s="3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626B-C7B4-4C4C-A34A-1AE9F3C1C094}">
  <sheetPr>
    <tabColor theme="4"/>
  </sheetPr>
  <dimension ref="A1:O3"/>
  <sheetViews>
    <sheetView workbookViewId="0">
      <selection activeCell="L19" sqref="L19"/>
    </sheetView>
  </sheetViews>
  <sheetFormatPr defaultRowHeight="15"/>
  <cols>
    <col min="1" max="1" width="21" style="1" bestFit="1" customWidth="1"/>
    <col min="2" max="2" width="9.85546875" style="1" bestFit="1" customWidth="1"/>
    <col min="3" max="3" width="9.7109375" style="1" bestFit="1" customWidth="1"/>
    <col min="4" max="5" width="10.7109375" style="1" bestFit="1" customWidth="1"/>
    <col min="6" max="6" width="9.28515625" style="1" bestFit="1" customWidth="1"/>
    <col min="7" max="7" width="9.5703125" style="1" bestFit="1" customWidth="1"/>
    <col min="8" max="9" width="9.28515625" style="1" bestFit="1" customWidth="1"/>
    <col min="10" max="10" width="9.85546875" style="1" bestFit="1" customWidth="1"/>
    <col min="11" max="11" width="9.7109375" style="1" bestFit="1" customWidth="1"/>
    <col min="12" max="12" width="9.5703125" style="1" bestFit="1" customWidth="1"/>
    <col min="13" max="13" width="11.140625" style="1" bestFit="1" customWidth="1"/>
    <col min="14" max="15" width="10.7109375" style="1" bestFit="1" customWidth="1"/>
    <col min="16" max="16384" width="9.140625" style="1"/>
  </cols>
  <sheetData>
    <row r="1" spans="1:15"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</row>
    <row r="2" spans="1:15">
      <c r="A2" s="1" t="s">
        <v>189</v>
      </c>
      <c r="B2" s="86">
        <v>0.57608507484085059</v>
      </c>
      <c r="C2" s="86">
        <v>0.52939560081563319</v>
      </c>
      <c r="D2" s="86">
        <v>0.55192774610331896</v>
      </c>
      <c r="E2" s="86">
        <v>0.53570141502203394</v>
      </c>
      <c r="F2" s="86">
        <v>0.46960783373914378</v>
      </c>
      <c r="G2" s="86">
        <v>0.40820166449718892</v>
      </c>
      <c r="H2" s="86">
        <v>0.34004868523977383</v>
      </c>
      <c r="I2" s="86">
        <v>0.28683866782187006</v>
      </c>
      <c r="J2" s="86">
        <v>0.22870691728322598</v>
      </c>
      <c r="K2" s="86">
        <v>0.21788753194014479</v>
      </c>
      <c r="L2" s="86">
        <v>0.29767086249251312</v>
      </c>
      <c r="M2" s="86">
        <v>0.33379946371807495</v>
      </c>
      <c r="N2" s="86">
        <v>0.33400000000000002</v>
      </c>
      <c r="O2" s="86">
        <v>0.33</v>
      </c>
    </row>
    <row r="3" spans="1:15">
      <c r="A3" s="1" t="s">
        <v>190</v>
      </c>
      <c r="B3" s="39">
        <v>968380</v>
      </c>
      <c r="C3" s="39">
        <v>934388</v>
      </c>
      <c r="D3" s="39">
        <v>1018395</v>
      </c>
      <c r="E3" s="39">
        <v>1055410</v>
      </c>
      <c r="F3" s="39">
        <v>979771</v>
      </c>
      <c r="G3" s="39">
        <v>943292</v>
      </c>
      <c r="H3" s="39">
        <v>854221</v>
      </c>
      <c r="I3" s="39">
        <v>757816</v>
      </c>
      <c r="J3" s="39">
        <v>649548</v>
      </c>
      <c r="K3" s="39">
        <v>664189.51176237501</v>
      </c>
      <c r="L3" s="39">
        <v>875560.18954986404</v>
      </c>
      <c r="M3" s="39">
        <v>1079490</v>
      </c>
      <c r="N3" s="39">
        <v>1210084.6735563476</v>
      </c>
      <c r="O3" s="39">
        <v>1275814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76FB-1C78-4DDC-9DEF-94B8ECCAB503}">
  <sheetPr>
    <tabColor theme="4"/>
  </sheetPr>
  <dimension ref="A1:E26"/>
  <sheetViews>
    <sheetView workbookViewId="0">
      <selection activeCell="S22" sqref="S22"/>
    </sheetView>
  </sheetViews>
  <sheetFormatPr defaultRowHeight="15"/>
  <cols>
    <col min="1" max="1" width="33.5703125" style="38" bestFit="1" customWidth="1"/>
    <col min="2" max="2" width="9.140625" style="38"/>
    <col min="3" max="4" width="12.140625" style="38" bestFit="1" customWidth="1"/>
    <col min="5" max="16384" width="9.140625" style="38"/>
  </cols>
  <sheetData>
    <row r="1" spans="1:5" s="38" customFormat="1">
      <c r="A1" s="79"/>
      <c r="B1" s="80"/>
      <c r="C1" s="87">
        <v>2022</v>
      </c>
      <c r="D1" s="87">
        <v>2023</v>
      </c>
      <c r="E1" s="1"/>
    </row>
    <row r="2" spans="1:5" s="38" customFormat="1">
      <c r="A2" s="1" t="s">
        <v>191</v>
      </c>
      <c r="B2" s="81" t="s">
        <v>66</v>
      </c>
      <c r="C2" s="39">
        <v>3620968</v>
      </c>
      <c r="D2" s="39">
        <v>3861886</v>
      </c>
      <c r="E2" s="1"/>
    </row>
    <row r="3" spans="1:5" s="38" customFormat="1">
      <c r="A3" s="82" t="s">
        <v>192</v>
      </c>
      <c r="B3" s="83" t="s">
        <v>66</v>
      </c>
      <c r="C3" s="39">
        <v>1210084.6735563476</v>
      </c>
      <c r="D3" s="39">
        <v>1275945.9413162703</v>
      </c>
      <c r="E3" s="1"/>
    </row>
    <row r="4" spans="1:5" s="38" customFormat="1">
      <c r="A4" s="40"/>
      <c r="B4" s="84" t="s">
        <v>193</v>
      </c>
      <c r="C4" s="8">
        <v>0.33418817110682769</v>
      </c>
      <c r="D4" s="8">
        <v>0.33039451224512328</v>
      </c>
      <c r="E4" s="1"/>
    </row>
    <row r="5" spans="1:5" s="38" customFormat="1">
      <c r="A5" s="75" t="s">
        <v>177</v>
      </c>
      <c r="B5" s="85" t="s">
        <v>66</v>
      </c>
      <c r="C5" s="39">
        <v>-61728.744600000296</v>
      </c>
      <c r="D5" s="39">
        <v>-25512.857162246211</v>
      </c>
      <c r="E5" s="1"/>
    </row>
    <row r="6" spans="1:5" s="38" customFormat="1">
      <c r="A6" s="1"/>
      <c r="B6" s="81" t="s">
        <v>193</v>
      </c>
      <c r="C6" s="8">
        <v>-1.7047580812644656E-2</v>
      </c>
      <c r="D6" s="8">
        <v>-6.6063206325215739E-3</v>
      </c>
      <c r="E6" s="1"/>
    </row>
    <row r="7" spans="1:5" s="38" customFormat="1">
      <c r="A7" s="75" t="s">
        <v>194</v>
      </c>
      <c r="B7" s="85" t="s">
        <v>66</v>
      </c>
      <c r="C7" s="39">
        <v>96481.652875658299</v>
      </c>
      <c r="D7" s="39">
        <v>81075.955184390201</v>
      </c>
      <c r="E7" s="1"/>
    </row>
    <row r="8" spans="1:5" s="38" customFormat="1">
      <c r="A8" s="75" t="s">
        <v>195</v>
      </c>
      <c r="B8" s="81"/>
      <c r="C8" s="1">
        <v>53000</v>
      </c>
      <c r="D8" s="1">
        <v>75000</v>
      </c>
      <c r="E8" s="1"/>
    </row>
    <row r="9" spans="1:5" s="38" customFormat="1">
      <c r="A9" s="1"/>
      <c r="B9" s="81"/>
      <c r="C9" s="1"/>
      <c r="D9" s="1"/>
      <c r="E9" s="1"/>
    </row>
    <row r="10" spans="1:5" s="38" customFormat="1">
      <c r="A10" s="1" t="s">
        <v>196</v>
      </c>
      <c r="B10" s="81"/>
      <c r="C10" s="86">
        <v>2.909653837239734E-4</v>
      </c>
      <c r="D10" s="86">
        <v>-3.7936588617044076E-3</v>
      </c>
      <c r="E10" s="1"/>
    </row>
    <row r="11" spans="1:5" s="38" customFormat="1">
      <c r="A11" s="1" t="s">
        <v>197</v>
      </c>
      <c r="B11" s="81" t="s">
        <v>198</v>
      </c>
      <c r="C11" s="40">
        <v>8.9377069612185667E-2</v>
      </c>
      <c r="D11" s="40">
        <v>6.7000233087916139E-2</v>
      </c>
      <c r="E11" s="1"/>
    </row>
    <row r="12" spans="1:5" s="38" customFormat="1">
      <c r="A12" s="1" t="s">
        <v>199</v>
      </c>
      <c r="B12" s="81"/>
      <c r="C12" s="40">
        <v>0.12000212805378041</v>
      </c>
      <c r="D12" s="40">
        <v>6.6534142251464257E-2</v>
      </c>
      <c r="E12" s="1"/>
    </row>
    <row r="13" spans="1:5" s="38" customFormat="1">
      <c r="A13" s="1"/>
      <c r="B13" s="81"/>
      <c r="C13" s="40"/>
      <c r="D13" s="40"/>
      <c r="E13" s="1"/>
    </row>
    <row r="14" spans="1:5" s="38" customFormat="1">
      <c r="A14" s="1" t="s">
        <v>200</v>
      </c>
      <c r="B14" s="81"/>
      <c r="C14" s="86">
        <v>-9.1300017943039304E-3</v>
      </c>
      <c r="D14" s="86">
        <v>1.4604506131861081E-4</v>
      </c>
      <c r="E14" s="1"/>
    </row>
    <row r="15" spans="1:5" s="38" customFormat="1">
      <c r="A15" s="1"/>
      <c r="B15" s="81"/>
      <c r="C15" s="86"/>
      <c r="D15" s="86"/>
      <c r="E15" s="1"/>
    </row>
    <row r="16" spans="1:5" s="38" customFormat="1">
      <c r="A16" s="1" t="s">
        <v>201</v>
      </c>
      <c r="B16" s="81"/>
      <c r="C16" s="86">
        <v>3.3655621633868996E-2</v>
      </c>
      <c r="D16" s="86">
        <v>2.9868414188734808E-2</v>
      </c>
      <c r="E16" s="1"/>
    </row>
    <row r="17" spans="1:5" s="38" customFormat="1">
      <c r="A17" s="1" t="s">
        <v>195</v>
      </c>
      <c r="B17" s="81"/>
      <c r="C17" s="86">
        <v>-1.4636970003601247E-2</v>
      </c>
      <c r="D17" s="86">
        <v>-1.9420562906310543E-2</v>
      </c>
      <c r="E17" s="1"/>
    </row>
    <row r="18" spans="1:5" s="38" customFormat="1">
      <c r="A18" s="1" t="s">
        <v>202</v>
      </c>
      <c r="B18" s="81"/>
      <c r="C18" s="86">
        <v>2.6645265264884501E-2</v>
      </c>
      <c r="D18" s="86">
        <v>2.099387583796886E-2</v>
      </c>
      <c r="E18" s="1"/>
    </row>
    <row r="19" spans="1:5" s="38" customFormat="1">
      <c r="A19" s="1"/>
      <c r="B19" s="81"/>
      <c r="C19" s="86"/>
      <c r="D19" s="86"/>
      <c r="E19" s="1"/>
    </row>
    <row r="20" spans="1:5" s="38" customFormat="1">
      <c r="A20" s="1" t="s">
        <v>203</v>
      </c>
      <c r="B20" s="81"/>
      <c r="C20" s="8">
        <v>-3.5775267059188431E-2</v>
      </c>
      <c r="D20" s="8">
        <v>-2.0847830776650249E-2</v>
      </c>
      <c r="E20" s="1"/>
    </row>
    <row r="21" spans="1:5" s="38" customFormat="1">
      <c r="A21" s="1" t="s">
        <v>177</v>
      </c>
      <c r="B21" s="81"/>
      <c r="C21" s="86">
        <v>1.7047580812644656E-2</v>
      </c>
      <c r="D21" s="86">
        <v>6.6063206325215739E-3</v>
      </c>
      <c r="E21" s="1"/>
    </row>
    <row r="22" spans="1:5" s="38" customFormat="1">
      <c r="A22" s="1" t="s">
        <v>204</v>
      </c>
      <c r="B22" s="81"/>
      <c r="C22" s="49">
        <v>7.0103563689844946E-3</v>
      </c>
      <c r="D22" s="49">
        <v>8.8745383507659505E-3</v>
      </c>
      <c r="E22" s="1"/>
    </row>
    <row r="23" spans="1:5" s="38" customFormat="1">
      <c r="A23" s="1"/>
      <c r="B23" s="81"/>
      <c r="C23" s="1"/>
      <c r="D23" s="1"/>
      <c r="E23" s="1"/>
    </row>
    <row r="24" spans="1:5" s="38" customFormat="1">
      <c r="A24" s="1"/>
      <c r="B24" s="81"/>
      <c r="C24" s="87">
        <v>2022</v>
      </c>
      <c r="D24" s="87">
        <v>2023</v>
      </c>
      <c r="E24" s="1"/>
    </row>
    <row r="25" spans="1:5" s="38" customFormat="1">
      <c r="A25" s="1" t="s">
        <v>196</v>
      </c>
      <c r="B25" s="81"/>
      <c r="C25" s="86">
        <v>2.909653837239734E-4</v>
      </c>
      <c r="D25" s="86">
        <v>-3.5026934779804342E-3</v>
      </c>
      <c r="E25" s="1"/>
    </row>
    <row r="26" spans="1:5" s="38" customFormat="1">
      <c r="A26" s="1"/>
      <c r="B26" s="1"/>
      <c r="C26" s="1"/>
      <c r="D26" s="1"/>
      <c r="E2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0683-B2CE-4259-8BC9-C8887D9438AD}">
  <sheetPr>
    <tabColor theme="9"/>
  </sheetPr>
  <dimension ref="A2:J46"/>
  <sheetViews>
    <sheetView zoomScale="106" zoomScaleNormal="106" workbookViewId="0">
      <selection activeCell="K26" sqref="K26"/>
    </sheetView>
  </sheetViews>
  <sheetFormatPr defaultRowHeight="15"/>
  <cols>
    <col min="2" max="2" width="9.7109375" bestFit="1" customWidth="1"/>
  </cols>
  <sheetData>
    <row r="2" spans="1:10">
      <c r="A2" s="115" t="s">
        <v>121</v>
      </c>
      <c r="B2" s="115" t="s">
        <v>226</v>
      </c>
      <c r="C2" s="115" t="s">
        <v>227</v>
      </c>
    </row>
    <row r="3" spans="1:10">
      <c r="A3">
        <v>2019</v>
      </c>
      <c r="B3" s="4">
        <v>0.21350749999999999</v>
      </c>
      <c r="C3">
        <v>0</v>
      </c>
    </row>
    <row r="4" spans="1:10">
      <c r="A4">
        <v>2020</v>
      </c>
      <c r="B4" s="4">
        <v>0.20493117010816128</v>
      </c>
      <c r="C4" s="116">
        <v>42000</v>
      </c>
    </row>
    <row r="5" spans="1:10">
      <c r="A5">
        <v>2021</v>
      </c>
      <c r="B5" s="4">
        <v>0.19113941234865395</v>
      </c>
      <c r="C5" s="116">
        <v>114000</v>
      </c>
    </row>
    <row r="6" spans="1:10">
      <c r="A6">
        <v>2022</v>
      </c>
      <c r="B6" s="4">
        <v>0.1904043847978539</v>
      </c>
      <c r="C6" s="116">
        <v>124000</v>
      </c>
    </row>
    <row r="8" spans="1:10">
      <c r="A8" s="115"/>
      <c r="B8" s="115"/>
    </row>
    <row r="9" spans="1:10">
      <c r="B9" s="4"/>
    </row>
    <row r="10" spans="1:10">
      <c r="B10" s="4"/>
      <c r="C10" s="116"/>
    </row>
    <row r="11" spans="1:10">
      <c r="B11" s="4"/>
      <c r="C11" s="116"/>
    </row>
    <row r="12" spans="1:10">
      <c r="B12" s="4"/>
      <c r="C12" s="116"/>
    </row>
    <row r="14" spans="1:10">
      <c r="J14" s="117"/>
    </row>
    <row r="15" spans="1:10">
      <c r="J15" s="117"/>
    </row>
    <row r="16" spans="1:10">
      <c r="H16" s="116"/>
      <c r="I16" s="116"/>
      <c r="J16" s="117"/>
    </row>
    <row r="18" spans="8:9">
      <c r="H18" s="116"/>
      <c r="I18" s="116"/>
    </row>
    <row r="44" spans="2:2">
      <c r="B44" s="118"/>
    </row>
    <row r="45" spans="2:2">
      <c r="B45" s="118"/>
    </row>
    <row r="46" spans="2:2">
      <c r="B46" s="1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5702-8094-499E-A49F-3E92368B5529}">
  <sheetPr codeName="Sheet8">
    <tabColor theme="9"/>
  </sheetPr>
  <dimension ref="A1:P28"/>
  <sheetViews>
    <sheetView workbookViewId="0">
      <selection activeCell="C28" sqref="C28"/>
    </sheetView>
  </sheetViews>
  <sheetFormatPr defaultRowHeight="15"/>
  <cols>
    <col min="1" max="16384" width="9.140625" style="1"/>
  </cols>
  <sheetData>
    <row r="1" spans="1:3">
      <c r="A1" s="75"/>
      <c r="B1" s="1" t="s">
        <v>89</v>
      </c>
      <c r="C1" s="1" t="s">
        <v>90</v>
      </c>
    </row>
    <row r="2" spans="1:3">
      <c r="A2" s="75">
        <v>2017</v>
      </c>
      <c r="B2" s="76">
        <v>3.7753459522568278</v>
      </c>
      <c r="C2" s="76">
        <v>0.3507730406118803</v>
      </c>
    </row>
    <row r="3" spans="1:3">
      <c r="A3" s="75"/>
      <c r="B3" s="76">
        <v>11.153993899745046</v>
      </c>
      <c r="C3" s="76">
        <v>0.83677618214406735</v>
      </c>
    </row>
    <row r="4" spans="1:3">
      <c r="A4" s="75"/>
      <c r="B4" s="76">
        <v>17.948735318607874</v>
      </c>
      <c r="C4" s="76">
        <v>1.3904547248791843</v>
      </c>
    </row>
    <row r="5" spans="1:3">
      <c r="A5" s="75"/>
      <c r="B5" s="76">
        <v>24.083210970851155</v>
      </c>
      <c r="C5" s="76">
        <v>1.9990417066275299</v>
      </c>
    </row>
    <row r="6" spans="1:3">
      <c r="A6" s="75">
        <v>2018</v>
      </c>
      <c r="B6" s="76">
        <v>30.785325684782435</v>
      </c>
      <c r="C6" s="76">
        <v>2.7691137148628329</v>
      </c>
    </row>
    <row r="7" spans="1:3">
      <c r="A7" s="75"/>
      <c r="B7" s="76">
        <v>36.257394439894426</v>
      </c>
      <c r="C7" s="76">
        <v>3.2938957594254354</v>
      </c>
    </row>
    <row r="8" spans="1:3">
      <c r="A8" s="75"/>
      <c r="B8" s="76">
        <v>40.365774018524178</v>
      </c>
      <c r="C8" s="76">
        <v>3.5867082458777162</v>
      </c>
    </row>
    <row r="9" spans="1:3">
      <c r="A9" s="75"/>
      <c r="B9" s="76">
        <v>42.888901241896633</v>
      </c>
      <c r="C9" s="76">
        <v>3.5446879406701548</v>
      </c>
    </row>
    <row r="10" spans="1:3">
      <c r="A10" s="75">
        <v>2019</v>
      </c>
      <c r="B10" s="76">
        <v>43.595770042173797</v>
      </c>
      <c r="C10" s="76">
        <v>3.149897667455317</v>
      </c>
    </row>
    <row r="11" spans="1:3">
      <c r="A11" s="75"/>
      <c r="B11" s="76">
        <v>43.210733496185412</v>
      </c>
      <c r="C11" s="76">
        <v>2.8418277130262872</v>
      </c>
    </row>
    <row r="12" spans="1:3">
      <c r="A12" s="75"/>
      <c r="B12" s="76">
        <v>45.056004121174283</v>
      </c>
      <c r="C12" s="76">
        <v>2.940367930325646</v>
      </c>
    </row>
    <row r="13" spans="1:3">
      <c r="A13" s="75"/>
      <c r="B13" s="76">
        <v>44.282936968973274</v>
      </c>
      <c r="C13" s="76">
        <v>3.4879984558519617</v>
      </c>
    </row>
    <row r="14" spans="1:3">
      <c r="A14" s="75">
        <v>2020</v>
      </c>
      <c r="B14" s="76">
        <v>46.129733896573157</v>
      </c>
      <c r="C14" s="76">
        <v>4.651415541809591</v>
      </c>
    </row>
    <row r="15" spans="1:3">
      <c r="A15" s="75"/>
      <c r="B15" s="76">
        <v>53.107480996470713</v>
      </c>
      <c r="C15" s="76">
        <v>6.3994797698052004</v>
      </c>
    </row>
    <row r="16" spans="1:3">
      <c r="A16" s="75"/>
      <c r="B16" s="76">
        <v>54.644088326027202</v>
      </c>
      <c r="C16" s="76">
        <v>7.6391725652365565</v>
      </c>
    </row>
    <row r="17" spans="1:16">
      <c r="A17" s="75"/>
      <c r="B17" s="76">
        <v>57.959912438159506</v>
      </c>
      <c r="C17" s="76">
        <v>8.0547224114638709</v>
      </c>
    </row>
    <row r="18" spans="1:16">
      <c r="A18" s="75">
        <v>2021</v>
      </c>
      <c r="B18" s="76">
        <v>60.684687206274873</v>
      </c>
      <c r="C18" s="76">
        <v>7.5076384004713681</v>
      </c>
    </row>
    <row r="19" spans="1:16">
      <c r="A19" s="75"/>
      <c r="B19" s="76">
        <v>59.924192195161083</v>
      </c>
      <c r="C19" s="76">
        <v>7.0220148369625051</v>
      </c>
    </row>
    <row r="20" spans="1:16">
      <c r="A20" s="75"/>
      <c r="B20" s="76">
        <v>59.390672520003193</v>
      </c>
      <c r="C20" s="76">
        <v>6.389221144327859</v>
      </c>
    </row>
    <row r="21" spans="1:16">
      <c r="A21" s="75"/>
      <c r="B21" s="76">
        <v>60.573389420658657</v>
      </c>
      <c r="C21" s="76">
        <v>5.4029050321460481</v>
      </c>
    </row>
    <row r="22" spans="1:16">
      <c r="A22" s="75">
        <v>2022</v>
      </c>
      <c r="B22" s="76">
        <v>61.394699880015878</v>
      </c>
      <c r="C22" s="76">
        <v>5.0435963366072123</v>
      </c>
    </row>
    <row r="23" spans="1:16">
      <c r="B23" s="76"/>
    </row>
    <row r="24" spans="1:16">
      <c r="B24" s="39"/>
    </row>
    <row r="27" spans="1:16" s="1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E54A-1ADB-4140-A7BA-688E0FE02C28}">
  <sheetPr codeName="Sheet9">
    <tabColor theme="9"/>
  </sheetPr>
  <dimension ref="A1:T9"/>
  <sheetViews>
    <sheetView zoomScale="115" zoomScaleNormal="115" workbookViewId="0">
      <selection activeCell="C3" sqref="C3"/>
    </sheetView>
  </sheetViews>
  <sheetFormatPr defaultRowHeight="15"/>
  <cols>
    <col min="1" max="1" width="12.42578125" style="1" customWidth="1"/>
    <col min="2" max="16384" width="9.140625" style="1"/>
  </cols>
  <sheetData>
    <row r="1" spans="1:20" ht="45">
      <c r="A1" s="24" t="s">
        <v>92</v>
      </c>
      <c r="B1" s="113">
        <v>3641</v>
      </c>
      <c r="C1" s="5">
        <v>0</v>
      </c>
      <c r="D1" s="113">
        <v>3641</v>
      </c>
    </row>
    <row r="2" spans="1:20" ht="75">
      <c r="A2" s="24" t="s">
        <v>93</v>
      </c>
      <c r="B2" s="113">
        <v>3641</v>
      </c>
      <c r="C2" s="5">
        <v>89</v>
      </c>
      <c r="D2" s="5">
        <v>89</v>
      </c>
    </row>
    <row r="3" spans="1:20" ht="75">
      <c r="A3" s="24" t="s">
        <v>94</v>
      </c>
      <c r="B3" s="5">
        <v>3730</v>
      </c>
      <c r="C3" s="5">
        <v>168</v>
      </c>
      <c r="D3" s="39">
        <f>+C3</f>
        <v>168</v>
      </c>
    </row>
    <row r="4" spans="1:20" ht="75">
      <c r="A4" s="24" t="s">
        <v>95</v>
      </c>
      <c r="B4" s="5">
        <v>3898</v>
      </c>
      <c r="C4" s="5">
        <v>78</v>
      </c>
      <c r="D4" s="39">
        <f>+C4</f>
        <v>78</v>
      </c>
    </row>
    <row r="5" spans="1:20" ht="30">
      <c r="A5" s="24" t="s">
        <v>96</v>
      </c>
      <c r="B5" s="5">
        <v>3976</v>
      </c>
      <c r="C5" s="5">
        <v>0</v>
      </c>
      <c r="D5" s="39">
        <f>+B5</f>
        <v>3976</v>
      </c>
    </row>
    <row r="7" spans="1:20">
      <c r="D7" s="8"/>
    </row>
    <row r="9" spans="1:20">
      <c r="T9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AF4D-EBCB-4234-8445-9FA99686E130}">
  <sheetPr codeName="Sheet6">
    <tabColor theme="9"/>
  </sheetPr>
  <dimension ref="A1:D25"/>
  <sheetViews>
    <sheetView zoomScaleNormal="100" workbookViewId="0">
      <selection activeCell="D7" sqref="D7"/>
    </sheetView>
  </sheetViews>
  <sheetFormatPr defaultColWidth="8.85546875" defaultRowHeight="15"/>
  <cols>
    <col min="1" max="1" width="11.7109375" style="1" bestFit="1" customWidth="1"/>
    <col min="2" max="3" width="8.85546875" style="1"/>
    <col min="4" max="4" width="9.85546875" style="1" bestFit="1" customWidth="1"/>
    <col min="5" max="16384" width="8.85546875" style="1"/>
  </cols>
  <sheetData>
    <row r="1" spans="1:4" ht="30">
      <c r="A1" s="13" t="s">
        <v>0</v>
      </c>
      <c r="B1" s="17">
        <v>951.96269477382441</v>
      </c>
      <c r="C1" s="15"/>
    </row>
    <row r="2" spans="1:4" ht="30">
      <c r="A2" s="13" t="s">
        <v>1</v>
      </c>
      <c r="B2" s="17">
        <v>951.96269477382441</v>
      </c>
      <c r="C2" s="16">
        <v>7.2</v>
      </c>
      <c r="D2" s="2"/>
    </row>
    <row r="3" spans="1:4" ht="30">
      <c r="A3" s="13" t="s">
        <v>2</v>
      </c>
      <c r="B3" s="17">
        <v>959.16269477382446</v>
      </c>
      <c r="C3" s="16">
        <v>2.9</v>
      </c>
      <c r="D3" s="2"/>
    </row>
    <row r="4" spans="1:4" ht="30">
      <c r="A4" s="13" t="s">
        <v>3</v>
      </c>
      <c r="B4" s="17">
        <v>962.06269477382443</v>
      </c>
      <c r="C4" s="16">
        <v>16</v>
      </c>
      <c r="D4" s="2"/>
    </row>
    <row r="5" spans="1:4" ht="30">
      <c r="A5" s="13" t="s">
        <v>4</v>
      </c>
      <c r="B5" s="17">
        <v>978.06269477382443</v>
      </c>
      <c r="C5" s="16">
        <v>19.399999999999999</v>
      </c>
      <c r="D5" s="2"/>
    </row>
    <row r="6" spans="1:4">
      <c r="A6" s="15" t="s">
        <v>5</v>
      </c>
      <c r="B6" s="17">
        <v>997.46269477382441</v>
      </c>
      <c r="C6" s="16">
        <v>5.0807912977749998</v>
      </c>
      <c r="D6" s="2"/>
    </row>
    <row r="7" spans="1:4" ht="30">
      <c r="A7" s="13" t="s">
        <v>6</v>
      </c>
      <c r="B7" s="17">
        <v>1002.5434860715994</v>
      </c>
      <c r="C7" s="16">
        <v>18.19726584862476</v>
      </c>
      <c r="D7" s="2"/>
    </row>
    <row r="8" spans="1:4" ht="30">
      <c r="A8" s="13" t="s">
        <v>7</v>
      </c>
      <c r="B8" s="17">
        <v>1020.7407519202242</v>
      </c>
      <c r="C8" s="16">
        <v>11.009</v>
      </c>
      <c r="D8" s="2"/>
    </row>
    <row r="9" spans="1:4" ht="30">
      <c r="A9" s="13" t="s">
        <v>8</v>
      </c>
      <c r="B9" s="17">
        <v>1030.5556519202241</v>
      </c>
      <c r="C9" s="16">
        <v>1.1940999999999995</v>
      </c>
      <c r="D9" s="2"/>
    </row>
    <row r="10" spans="1:4" ht="30">
      <c r="A10" s="13" t="s">
        <v>9</v>
      </c>
      <c r="B10" s="17">
        <v>1030.5556519202241</v>
      </c>
      <c r="C10" s="15"/>
      <c r="D10" s="2"/>
    </row>
    <row r="11" spans="1:4">
      <c r="B11" s="2"/>
      <c r="C11" s="2"/>
      <c r="D11" s="2"/>
    </row>
    <row r="12" spans="1:4">
      <c r="B12" s="2"/>
      <c r="C12" s="2"/>
      <c r="D12" s="2"/>
    </row>
    <row r="13" spans="1:4">
      <c r="B13" s="2"/>
      <c r="C13" s="2"/>
      <c r="D13" s="2"/>
    </row>
    <row r="14" spans="1:4">
      <c r="B14" s="2"/>
      <c r="C14" s="2"/>
      <c r="D14" s="2"/>
    </row>
    <row r="15" spans="1:4">
      <c r="B15" s="2"/>
      <c r="C15" s="2"/>
      <c r="D15" s="2"/>
    </row>
    <row r="16" spans="1:4">
      <c r="B16" s="2"/>
      <c r="C16" s="2"/>
      <c r="D16" s="2"/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0" spans="2:4">
      <c r="B20" s="2"/>
      <c r="C20" s="2"/>
      <c r="D20" s="2"/>
    </row>
    <row r="21" spans="2:4">
      <c r="B21" s="2"/>
      <c r="C21" s="2"/>
      <c r="D21" s="2"/>
    </row>
    <row r="22" spans="2:4">
      <c r="B22" s="2"/>
      <c r="C22" s="2"/>
    </row>
    <row r="23" spans="2:4">
      <c r="B23" s="2"/>
      <c r="C23" s="2"/>
    </row>
    <row r="24" spans="2:4">
      <c r="B24" s="2"/>
      <c r="C24" s="2"/>
    </row>
    <row r="25" spans="2:4">
      <c r="B25" s="2"/>
      <c r="C25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D87C-9316-47DF-93B9-7DECD70A6D7A}">
  <sheetPr codeName="Sheet10">
    <tabColor theme="9"/>
  </sheetPr>
  <dimension ref="A1:Q29"/>
  <sheetViews>
    <sheetView zoomScaleNormal="100" workbookViewId="0">
      <selection activeCell="E20" sqref="E20"/>
    </sheetView>
  </sheetViews>
  <sheetFormatPr defaultColWidth="9.140625" defaultRowHeight="15"/>
  <cols>
    <col min="1" max="1" width="9.140625" style="42"/>
    <col min="2" max="3" width="19" style="42" bestFit="1" customWidth="1"/>
    <col min="4" max="4" width="8.85546875" style="42" bestFit="1" customWidth="1"/>
    <col min="5" max="5" width="12.5703125" style="42" bestFit="1" customWidth="1"/>
    <col min="6" max="6" width="12.28515625" style="40" bestFit="1" customWidth="1"/>
    <col min="7" max="7" width="14" style="40" bestFit="1" customWidth="1"/>
    <col min="8" max="8" width="12.5703125" style="40" bestFit="1" customWidth="1"/>
    <col min="9" max="16384" width="9.140625" style="40"/>
  </cols>
  <sheetData>
    <row r="1" spans="1:9">
      <c r="A1" s="1"/>
      <c r="B1" s="1" t="s">
        <v>97</v>
      </c>
      <c r="C1" s="1" t="s">
        <v>98</v>
      </c>
      <c r="D1" s="1" t="s">
        <v>99</v>
      </c>
      <c r="E1" s="1" t="s">
        <v>100</v>
      </c>
      <c r="F1" s="40" t="s">
        <v>101</v>
      </c>
      <c r="G1" s="40" t="s">
        <v>102</v>
      </c>
      <c r="H1" s="40" t="s">
        <v>103</v>
      </c>
      <c r="I1" s="40" t="s">
        <v>104</v>
      </c>
    </row>
    <row r="2" spans="1:9">
      <c r="A2" s="41">
        <v>2000</v>
      </c>
      <c r="B2" s="8">
        <v>6.9902376257996142E-3</v>
      </c>
      <c r="C2" s="8">
        <v>1.0650247124630582E-2</v>
      </c>
      <c r="D2" s="8">
        <v>0</v>
      </c>
      <c r="E2" s="8">
        <v>0</v>
      </c>
      <c r="F2" s="8">
        <v>3.5937713600381082E-3</v>
      </c>
      <c r="G2" s="8">
        <v>0</v>
      </c>
      <c r="H2" s="8">
        <v>6.5378452310654051E-3</v>
      </c>
      <c r="I2" s="8">
        <v>2.7772101341533711E-2</v>
      </c>
    </row>
    <row r="3" spans="1:9">
      <c r="A3" s="41">
        <v>2001</v>
      </c>
      <c r="B3" s="8">
        <v>3.5561283696279463E-3</v>
      </c>
      <c r="C3" s="8">
        <v>9.258647574341531E-3</v>
      </c>
      <c r="D3" s="8">
        <v>0</v>
      </c>
      <c r="E3" s="8">
        <v>0</v>
      </c>
      <c r="F3" s="8">
        <v>3.2756766054617046E-3</v>
      </c>
      <c r="G3" s="8">
        <v>0</v>
      </c>
      <c r="H3" s="8">
        <v>6.100137483687056E-3</v>
      </c>
      <c r="I3" s="8">
        <v>2.219059003311824E-2</v>
      </c>
    </row>
    <row r="4" spans="1:9">
      <c r="A4" s="41">
        <v>2002</v>
      </c>
      <c r="B4" s="8">
        <v>3.2828341957992836E-3</v>
      </c>
      <c r="C4" s="8">
        <v>8.6437820497810656E-3</v>
      </c>
      <c r="D4" s="8">
        <v>0</v>
      </c>
      <c r="E4" s="8">
        <v>0</v>
      </c>
      <c r="F4" s="8">
        <v>3.4139602407099539E-3</v>
      </c>
      <c r="G4" s="8">
        <v>0</v>
      </c>
      <c r="H4" s="8">
        <v>5.5072938862481564E-3</v>
      </c>
      <c r="I4" s="8">
        <v>2.0847870372538459E-2</v>
      </c>
    </row>
    <row r="5" spans="1:9">
      <c r="A5" s="41">
        <v>2003</v>
      </c>
      <c r="B5" s="8">
        <v>5.161206433429562E-3</v>
      </c>
      <c r="C5" s="8">
        <v>8.5134242694183977E-3</v>
      </c>
      <c r="D5" s="8">
        <v>0</v>
      </c>
      <c r="E5" s="8">
        <v>0</v>
      </c>
      <c r="F5" s="8">
        <v>3.4252161148262926E-3</v>
      </c>
      <c r="G5" s="8">
        <v>0</v>
      </c>
      <c r="H5" s="8">
        <v>5.7508956546633927E-3</v>
      </c>
      <c r="I5" s="8">
        <v>2.2850742472337645E-2</v>
      </c>
    </row>
    <row r="6" spans="1:9">
      <c r="A6" s="41">
        <v>2004</v>
      </c>
      <c r="B6" s="8">
        <v>6.512637298656975E-3</v>
      </c>
      <c r="C6" s="8">
        <v>8.6024519255044982E-3</v>
      </c>
      <c r="D6" s="8">
        <v>0</v>
      </c>
      <c r="E6" s="8">
        <v>0</v>
      </c>
      <c r="F6" s="8">
        <v>3.2841416251297119E-3</v>
      </c>
      <c r="G6" s="8">
        <v>0</v>
      </c>
      <c r="H6" s="8">
        <v>6.0437686323770818E-3</v>
      </c>
      <c r="I6" s="8">
        <v>2.4442999481668268E-2</v>
      </c>
    </row>
    <row r="7" spans="1:9">
      <c r="A7" s="41">
        <v>2005</v>
      </c>
      <c r="B7" s="8">
        <v>9.7896418786766505E-3</v>
      </c>
      <c r="C7" s="8">
        <v>8.194620831558995E-3</v>
      </c>
      <c r="D7" s="8">
        <v>1.6044423173309918E-3</v>
      </c>
      <c r="E7" s="8">
        <v>0</v>
      </c>
      <c r="F7" s="8">
        <v>3.4528955331873663E-3</v>
      </c>
      <c r="G7" s="8">
        <v>6.1897745301612542E-4</v>
      </c>
      <c r="H7" s="8">
        <v>3.6912536695847481E-3</v>
      </c>
      <c r="I7" s="8">
        <v>2.7351831683354876E-2</v>
      </c>
    </row>
    <row r="8" spans="1:9">
      <c r="A8" s="41">
        <v>2006</v>
      </c>
      <c r="B8" s="8">
        <v>8.2262122710317891E-3</v>
      </c>
      <c r="C8" s="8">
        <v>7.3385678248468651E-3</v>
      </c>
      <c r="D8" s="8">
        <v>4.536124191900897E-3</v>
      </c>
      <c r="E8" s="8">
        <v>0</v>
      </c>
      <c r="F8" s="8">
        <v>3.3531421634375338E-3</v>
      </c>
      <c r="G8" s="8">
        <v>9.8309885813679509E-4</v>
      </c>
      <c r="H8" s="8">
        <v>0</v>
      </c>
      <c r="I8" s="8">
        <v>2.4437145309353883E-2</v>
      </c>
    </row>
    <row r="9" spans="1:9">
      <c r="A9" s="41">
        <v>2007</v>
      </c>
      <c r="B9" s="8">
        <v>8.081035306943072E-3</v>
      </c>
      <c r="C9" s="8">
        <v>6.6101830562146748E-3</v>
      </c>
      <c r="D9" s="8">
        <v>4.4875413767321267E-3</v>
      </c>
      <c r="E9" s="8">
        <v>0</v>
      </c>
      <c r="F9" s="8">
        <v>3.1976616333237438E-3</v>
      </c>
      <c r="G9" s="8">
        <v>9.7119508908389694E-4</v>
      </c>
      <c r="H9" s="8">
        <v>0</v>
      </c>
      <c r="I9" s="8">
        <v>2.3347616462297514E-2</v>
      </c>
    </row>
    <row r="10" spans="1:9">
      <c r="A10" s="41">
        <v>2008</v>
      </c>
      <c r="B10" s="8">
        <v>4.2940945191475973E-3</v>
      </c>
      <c r="C10" s="8">
        <v>5.496264842337029E-3</v>
      </c>
      <c r="D10" s="8">
        <v>3.7247778564126759E-3</v>
      </c>
      <c r="E10" s="8">
        <v>0</v>
      </c>
      <c r="F10" s="8">
        <v>2.957301250294881E-3</v>
      </c>
      <c r="G10" s="8">
        <v>6.4669340253204377E-4</v>
      </c>
      <c r="H10" s="8">
        <v>0</v>
      </c>
      <c r="I10" s="8">
        <v>1.7119131870724225E-2</v>
      </c>
    </row>
    <row r="11" spans="1:9">
      <c r="A11" s="41">
        <v>2009</v>
      </c>
      <c r="B11" s="8">
        <v>1.0089824648562369E-3</v>
      </c>
      <c r="C11" s="8">
        <v>6.7585223971357439E-3</v>
      </c>
      <c r="D11" s="8">
        <v>3.8108917228390957E-3</v>
      </c>
      <c r="E11" s="8">
        <v>0</v>
      </c>
      <c r="F11" s="8">
        <v>3.2636678387915328E-3</v>
      </c>
      <c r="G11" s="8">
        <v>5.3062271003713132E-4</v>
      </c>
      <c r="H11" s="8">
        <v>0</v>
      </c>
      <c r="I11" s="8">
        <v>1.5372687133659741E-2</v>
      </c>
    </row>
    <row r="12" spans="1:9">
      <c r="A12" s="41">
        <v>2010</v>
      </c>
      <c r="B12" s="8">
        <v>1.080925443509599E-3</v>
      </c>
      <c r="C12" s="8">
        <v>6.9388631662608488E-3</v>
      </c>
      <c r="D12" s="8">
        <v>3.8174455536604825E-3</v>
      </c>
      <c r="E12" s="8">
        <v>1.1386303240932154E-3</v>
      </c>
      <c r="F12" s="8">
        <v>3.5348701075035975E-3</v>
      </c>
      <c r="G12" s="8">
        <v>3.6764552784201E-4</v>
      </c>
      <c r="H12" s="8">
        <v>0</v>
      </c>
      <c r="I12" s="8">
        <v>1.6878380122869754E-2</v>
      </c>
    </row>
    <row r="13" spans="1:9">
      <c r="A13" s="41">
        <v>2011</v>
      </c>
      <c r="B13" s="8">
        <v>1.6379519877802323E-3</v>
      </c>
      <c r="C13" s="8">
        <v>6.6860848868192744E-3</v>
      </c>
      <c r="D13" s="8">
        <v>3.6492731765107147E-3</v>
      </c>
      <c r="E13" s="8">
        <v>1.1682659975104943E-3</v>
      </c>
      <c r="F13" s="8">
        <v>3.5280273358379477E-3</v>
      </c>
      <c r="G13" s="8">
        <v>4.00564529699282E-4</v>
      </c>
      <c r="H13" s="8">
        <v>0</v>
      </c>
      <c r="I13" s="8">
        <v>1.7070167914157948E-2</v>
      </c>
    </row>
    <row r="14" spans="1:9">
      <c r="A14" s="41">
        <v>2012</v>
      </c>
      <c r="B14" s="8">
        <v>2.3000715385115655E-3</v>
      </c>
      <c r="C14" s="8">
        <v>6.4801968392984889E-3</v>
      </c>
      <c r="D14" s="8">
        <v>3.7357193956079689E-3</v>
      </c>
      <c r="E14" s="8">
        <v>1.6589347265277808E-3</v>
      </c>
      <c r="F14" s="8">
        <v>3.4988835656528431E-3</v>
      </c>
      <c r="G14" s="8">
        <v>3.8858418782111037E-4</v>
      </c>
      <c r="H14" s="8">
        <v>0</v>
      </c>
      <c r="I14" s="8">
        <v>1.8062390253419758E-2</v>
      </c>
    </row>
    <row r="15" spans="1:9">
      <c r="A15" s="41">
        <v>2013</v>
      </c>
      <c r="B15" s="8">
        <v>2.0465488344518631E-3</v>
      </c>
      <c r="C15" s="8">
        <v>5.8564187628734115E-3</v>
      </c>
      <c r="D15" s="8">
        <v>3.6423696517923036E-3</v>
      </c>
      <c r="E15" s="8">
        <v>1.5293282832845891E-3</v>
      </c>
      <c r="F15" s="8">
        <v>3.2408765644779624E-3</v>
      </c>
      <c r="G15" s="8">
        <v>3.9083397880157103E-4</v>
      </c>
      <c r="H15" s="8">
        <v>0</v>
      </c>
      <c r="I15" s="8">
        <v>1.6706376075681699E-2</v>
      </c>
    </row>
    <row r="16" spans="1:9">
      <c r="A16" s="41">
        <v>2014</v>
      </c>
      <c r="B16" s="8">
        <v>2.4113767518549054E-3</v>
      </c>
      <c r="C16" s="8">
        <v>5.5834084242412626E-3</v>
      </c>
      <c r="D16" s="8">
        <v>3.602446365919592E-3</v>
      </c>
      <c r="E16" s="8">
        <v>1.4398282175655207E-3</v>
      </c>
      <c r="F16" s="8">
        <v>3.1308115569700337E-3</v>
      </c>
      <c r="G16" s="8">
        <v>3.6618800207059184E-4</v>
      </c>
      <c r="H16" s="8">
        <v>0</v>
      </c>
      <c r="I16" s="8">
        <v>1.6534059318621903E-2</v>
      </c>
    </row>
    <row r="17" spans="1:17">
      <c r="A17" s="41">
        <v>2015</v>
      </c>
      <c r="B17" s="8">
        <v>3.1261251280915057E-3</v>
      </c>
      <c r="C17" s="8">
        <v>5.1331805467083949E-3</v>
      </c>
      <c r="D17" s="8">
        <v>3.5973807018029745E-3</v>
      </c>
      <c r="E17" s="8">
        <v>1.4167959121499985E-3</v>
      </c>
      <c r="F17" s="8">
        <v>2.8348900490209653E-3</v>
      </c>
      <c r="G17" s="8">
        <v>3.5354986567701552E-4</v>
      </c>
      <c r="H17" s="8">
        <v>0</v>
      </c>
      <c r="I17" s="8">
        <v>1.6461922203450854E-2</v>
      </c>
    </row>
    <row r="18" spans="1:17">
      <c r="A18" s="41">
        <v>2016</v>
      </c>
      <c r="B18" s="8">
        <v>3.301281221947768E-3</v>
      </c>
      <c r="C18" s="8">
        <v>4.8537950005075525E-3</v>
      </c>
      <c r="D18" s="8">
        <v>3.6726902874339934E-3</v>
      </c>
      <c r="E18" s="8">
        <v>1.3789506997259216E-3</v>
      </c>
      <c r="F18" s="8">
        <v>2.7057528597104761E-3</v>
      </c>
      <c r="G18" s="8">
        <v>3.9250732965639685E-4</v>
      </c>
      <c r="H18" s="8">
        <v>0</v>
      </c>
      <c r="I18" s="8">
        <v>1.630497739898211E-2</v>
      </c>
    </row>
    <row r="19" spans="1:17">
      <c r="A19" s="41">
        <v>2017</v>
      </c>
      <c r="B19" s="8">
        <v>3.8622855237344712E-3</v>
      </c>
      <c r="C19" s="8">
        <v>4.8070390191520766E-3</v>
      </c>
      <c r="D19" s="8">
        <v>4.3274706382650146E-3</v>
      </c>
      <c r="E19" s="8">
        <v>1.4405976777080946E-3</v>
      </c>
      <c r="F19" s="8">
        <v>2.744554325029268E-3</v>
      </c>
      <c r="G19" s="8">
        <v>4.5269438322093568E-4</v>
      </c>
      <c r="H19" s="8">
        <v>0</v>
      </c>
      <c r="I19" s="8">
        <v>1.7634641567109859E-2</v>
      </c>
    </row>
    <row r="20" spans="1:17">
      <c r="A20" s="41">
        <v>2018</v>
      </c>
      <c r="B20" s="8">
        <v>3.3476186625697422E-3</v>
      </c>
      <c r="C20" s="8">
        <v>4.2940363730967056E-3</v>
      </c>
      <c r="D20" s="8">
        <v>4.1439173677493748E-3</v>
      </c>
      <c r="E20" s="8">
        <v>1.8692804483179289E-3</v>
      </c>
      <c r="F20" s="8">
        <v>2.6160082407247899E-3</v>
      </c>
      <c r="G20" s="8">
        <v>4.6512281984664657E-4</v>
      </c>
      <c r="H20" s="8">
        <v>0</v>
      </c>
      <c r="I20" s="8">
        <v>1.6735983912305189E-2</v>
      </c>
    </row>
    <row r="21" spans="1:17">
      <c r="A21" s="41">
        <v>2019</v>
      </c>
      <c r="B21" s="8">
        <v>2.0720482757351877E-3</v>
      </c>
      <c r="C21" s="8">
        <v>3.8595882580207685E-3</v>
      </c>
      <c r="D21" s="8">
        <v>3.8730580502048723E-3</v>
      </c>
      <c r="E21" s="8">
        <v>1.7586292088172602E-3</v>
      </c>
      <c r="F21" s="8">
        <v>2.4616866545241417E-3</v>
      </c>
      <c r="G21" s="8">
        <v>4.6125824942638399E-4</v>
      </c>
      <c r="H21" s="8">
        <v>0</v>
      </c>
      <c r="I21" s="8">
        <v>1.4486268696728614E-2</v>
      </c>
    </row>
    <row r="22" spans="1:17">
      <c r="A22" s="41">
        <v>2020</v>
      </c>
      <c r="B22" s="8">
        <v>1.762465409318806E-3</v>
      </c>
      <c r="C22" s="8">
        <v>3.0419376908231307E-3</v>
      </c>
      <c r="D22" s="8">
        <v>3.8697314095298392E-3</v>
      </c>
      <c r="E22" s="8">
        <v>1.8829584094923978E-3</v>
      </c>
      <c r="F22" s="8">
        <v>2.4748717634524987E-3</v>
      </c>
      <c r="G22" s="8">
        <v>3.968780740181012E-4</v>
      </c>
      <c r="H22" s="8">
        <v>0</v>
      </c>
      <c r="I22" s="8">
        <v>1.3428842756634774E-2</v>
      </c>
    </row>
    <row r="23" spans="1:17">
      <c r="A23" s="41">
        <v>2021</v>
      </c>
      <c r="B23" s="8">
        <v>1.4643724728732766E-3</v>
      </c>
      <c r="C23" s="8">
        <v>2.5618059917163452E-3</v>
      </c>
      <c r="D23" s="8">
        <v>3.4467040392812303E-3</v>
      </c>
      <c r="E23" s="8">
        <v>1.7885582713207525E-3</v>
      </c>
      <c r="F23" s="8">
        <v>2.2450020330817152E-3</v>
      </c>
      <c r="G23" s="8">
        <v>4.299921690982652E-4</v>
      </c>
      <c r="H23" s="8">
        <v>0</v>
      </c>
      <c r="I23" s="8">
        <v>1.1936434977371586E-2</v>
      </c>
    </row>
    <row r="24" spans="1:17">
      <c r="A24" s="41">
        <v>2022</v>
      </c>
      <c r="B24" s="8">
        <v>1.5051223871627697E-3</v>
      </c>
      <c r="C24" s="8">
        <v>2.4579062836236057E-3</v>
      </c>
      <c r="D24" s="8">
        <v>3.479732491422183E-3</v>
      </c>
      <c r="E24" s="8">
        <v>1.9083294853751815E-3</v>
      </c>
      <c r="F24" s="8">
        <v>2.2507793496103806E-3</v>
      </c>
      <c r="G24" s="8">
        <v>4.0044540575890204E-4</v>
      </c>
      <c r="H24" s="8">
        <v>0</v>
      </c>
      <c r="I24" s="8">
        <v>1.2002315402953021E-2</v>
      </c>
      <c r="Q24" s="48"/>
    </row>
    <row r="25" spans="1:17">
      <c r="A25" s="41">
        <v>2023</v>
      </c>
      <c r="B25" s="8">
        <v>2.1233148777566194E-3</v>
      </c>
      <c r="C25" s="8">
        <v>2.4185074339325395E-3</v>
      </c>
      <c r="D25" s="8">
        <v>3.50605895668593E-3</v>
      </c>
      <c r="E25" s="8">
        <v>1.9342880654685301E-3</v>
      </c>
      <c r="F25" s="8">
        <v>2.7357099614022788E-3</v>
      </c>
      <c r="G25" s="8">
        <v>4.2207356716381583E-4</v>
      </c>
      <c r="H25" s="8">
        <v>0</v>
      </c>
      <c r="I25" s="8">
        <v>1.3139952862409713E-2</v>
      </c>
      <c r="O25" s="48"/>
    </row>
    <row r="26" spans="1:17">
      <c r="A26" s="41">
        <v>2024</v>
      </c>
      <c r="B26" s="8"/>
      <c r="C26" s="8"/>
      <c r="D26" s="8"/>
      <c r="E26" s="8"/>
      <c r="I26" s="8">
        <v>1.2502297451645833E-2</v>
      </c>
      <c r="O26" s="48"/>
    </row>
    <row r="27" spans="1:17">
      <c r="A27" s="41">
        <v>2025</v>
      </c>
      <c r="B27" s="8"/>
      <c r="C27" s="8"/>
      <c r="D27" s="8"/>
      <c r="E27" s="8"/>
      <c r="I27" s="8">
        <v>1.1846918581872055E-2</v>
      </c>
    </row>
    <row r="28" spans="1:17">
      <c r="A28" s="41">
        <v>2026</v>
      </c>
      <c r="B28" s="8"/>
      <c r="C28" s="8"/>
      <c r="D28" s="8"/>
      <c r="E28" s="8"/>
      <c r="I28" s="8">
        <v>1.1270214885121088E-2</v>
      </c>
    </row>
    <row r="29" spans="1:17">
      <c r="A29" s="41">
        <v>2027</v>
      </c>
      <c r="B29" s="8"/>
      <c r="C29" s="8"/>
      <c r="D29" s="8"/>
      <c r="E29" s="8"/>
      <c r="I29" s="8">
        <v>1.0691634166881998E-2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D230-2710-40CC-9DB5-2D228E3BB544}">
  <sheetPr codeName="Sheet11">
    <tabColor theme="9"/>
  </sheetPr>
  <dimension ref="A1:T15"/>
  <sheetViews>
    <sheetView workbookViewId="0">
      <selection activeCell="C12" sqref="C12"/>
    </sheetView>
  </sheetViews>
  <sheetFormatPr defaultColWidth="9.140625" defaultRowHeight="15"/>
  <cols>
    <col min="1" max="1" width="9.140625" style="42"/>
    <col min="2" max="2" width="16" style="42" bestFit="1" customWidth="1"/>
    <col min="3" max="3" width="19.140625" style="40" bestFit="1" customWidth="1"/>
    <col min="4" max="16384" width="9.140625" style="40"/>
  </cols>
  <sheetData>
    <row r="1" spans="1:20">
      <c r="A1" s="43"/>
      <c r="B1" s="42" t="s">
        <v>106</v>
      </c>
      <c r="C1" s="40" t="s">
        <v>105</v>
      </c>
    </row>
    <row r="2" spans="1:20">
      <c r="A2" s="44">
        <v>2010</v>
      </c>
      <c r="B2" s="45">
        <v>642.0051308194719</v>
      </c>
      <c r="C2" s="45">
        <v>47.473234584794589</v>
      </c>
      <c r="J2" s="46"/>
    </row>
    <row r="3" spans="1:20">
      <c r="A3" s="44">
        <v>2011</v>
      </c>
      <c r="B3" s="45">
        <v>673.18592925395092</v>
      </c>
      <c r="C3" s="45">
        <v>47.805348919058559</v>
      </c>
    </row>
    <row r="4" spans="1:20">
      <c r="A4" s="44">
        <v>2012</v>
      </c>
      <c r="B4" s="45">
        <v>629.39449683271732</v>
      </c>
      <c r="C4" s="45">
        <v>46.639117951963506</v>
      </c>
    </row>
    <row r="5" spans="1:20">
      <c r="A5" s="44">
        <v>2013</v>
      </c>
      <c r="B5" s="45">
        <v>605.50836108057683</v>
      </c>
      <c r="C5" s="45">
        <v>43.861561529332256</v>
      </c>
    </row>
    <row r="6" spans="1:20">
      <c r="A6" s="44">
        <v>2014</v>
      </c>
      <c r="B6" s="45">
        <v>537.5309845847529</v>
      </c>
      <c r="C6" s="45">
        <v>42.943643640812567</v>
      </c>
    </row>
    <row r="7" spans="1:20">
      <c r="A7" s="44">
        <v>2015</v>
      </c>
      <c r="B7" s="45">
        <v>516.3989444459728</v>
      </c>
      <c r="C7" s="45">
        <v>40.693557346117878</v>
      </c>
    </row>
    <row r="8" spans="1:20">
      <c r="A8" s="44">
        <v>2016</v>
      </c>
      <c r="B8" s="45">
        <v>400.84787747700204</v>
      </c>
      <c r="C8" s="45">
        <v>38.769978249667474</v>
      </c>
    </row>
    <row r="9" spans="1:20">
      <c r="A9" s="44">
        <v>2017</v>
      </c>
      <c r="B9" s="45">
        <v>403.35081651826403</v>
      </c>
      <c r="C9" s="45">
        <v>37.940821242528919</v>
      </c>
    </row>
    <row r="10" spans="1:20">
      <c r="A10" s="44">
        <v>2018</v>
      </c>
      <c r="B10" s="45">
        <v>426.78938746514052</v>
      </c>
      <c r="C10" s="45">
        <v>36.39169883343051</v>
      </c>
    </row>
    <row r="11" spans="1:20">
      <c r="A11" s="44">
        <v>2019</v>
      </c>
      <c r="B11" s="45">
        <v>444.45597874440966</v>
      </c>
      <c r="C11" s="45">
        <v>35.306266220507858</v>
      </c>
      <c r="T11" s="47"/>
    </row>
    <row r="12" spans="1:20">
      <c r="A12" s="44">
        <v>2020</v>
      </c>
      <c r="B12" s="45">
        <v>405.70868161706494</v>
      </c>
      <c r="C12" s="45">
        <v>34.044036275472322</v>
      </c>
    </row>
    <row r="13" spans="1:20">
      <c r="A13" s="44">
        <v>2021</v>
      </c>
      <c r="B13" s="45">
        <v>208.82349722443178</v>
      </c>
      <c r="C13" s="45">
        <v>31.853204225215848</v>
      </c>
    </row>
    <row r="14" spans="1:20">
      <c r="A14" s="44">
        <v>2022</v>
      </c>
      <c r="B14" s="45">
        <v>210.60849728174665</v>
      </c>
      <c r="C14" s="45">
        <v>31.228677045359905</v>
      </c>
    </row>
    <row r="15" spans="1:20">
      <c r="A15" s="44">
        <v>2023</v>
      </c>
      <c r="B15" s="45">
        <v>288.30069970221865</v>
      </c>
      <c r="C15" s="45">
        <v>37.107068979178742</v>
      </c>
      <c r="L15" s="4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4175-0A79-4C21-9EDD-23892311F39B}">
  <sheetPr>
    <tabColor theme="9"/>
  </sheetPr>
  <dimension ref="A1:L61"/>
  <sheetViews>
    <sheetView showGridLines="0" zoomScaleNormal="100" workbookViewId="0">
      <selection activeCell="A15" sqref="A15"/>
    </sheetView>
  </sheetViews>
  <sheetFormatPr defaultColWidth="9.140625" defaultRowHeight="15"/>
  <cols>
    <col min="1" max="1" width="39.5703125" style="37" bestFit="1" customWidth="1"/>
    <col min="2" max="2" width="15.42578125" style="64" bestFit="1" customWidth="1"/>
    <col min="3" max="3" width="9.85546875" style="64" bestFit="1" customWidth="1"/>
    <col min="4" max="4" width="10.85546875" style="37" bestFit="1" customWidth="1"/>
    <col min="5" max="6" width="9.85546875" style="37" bestFit="1" customWidth="1"/>
    <col min="7" max="7" width="31" style="37" customWidth="1"/>
    <col min="8" max="8" width="14.7109375" style="37" bestFit="1" customWidth="1"/>
    <col min="9" max="9" width="14.85546875" style="37" bestFit="1" customWidth="1"/>
    <col min="10" max="10" width="9.140625" style="37"/>
    <col min="11" max="11" width="14.85546875" style="37" bestFit="1" customWidth="1"/>
    <col min="12" max="16384" width="9.140625" style="37"/>
  </cols>
  <sheetData>
    <row r="1" spans="1:12">
      <c r="B1" s="64" t="s">
        <v>210</v>
      </c>
    </row>
    <row r="2" spans="1:12">
      <c r="A2" s="65" t="s">
        <v>62</v>
      </c>
      <c r="B2" s="78">
        <v>0.30810265130915115</v>
      </c>
      <c r="E2" s="57"/>
      <c r="F2" s="66"/>
      <c r="G2" s="78"/>
    </row>
    <row r="3" spans="1:12">
      <c r="A3" s="65" t="s">
        <v>60</v>
      </c>
      <c r="B3" s="78">
        <v>0.26733040679014641</v>
      </c>
      <c r="C3" s="104"/>
      <c r="D3" s="104"/>
      <c r="E3" s="57"/>
      <c r="F3" s="66"/>
      <c r="G3" s="105"/>
      <c r="H3" s="104"/>
      <c r="I3" s="78"/>
    </row>
    <row r="4" spans="1:12">
      <c r="A4" s="65" t="s">
        <v>56</v>
      </c>
      <c r="B4" s="78">
        <v>0.12413288249705519</v>
      </c>
      <c r="C4" s="68"/>
      <c r="D4" s="68"/>
      <c r="E4" s="57"/>
      <c r="F4" s="66"/>
      <c r="G4" s="105"/>
      <c r="H4" s="106"/>
      <c r="I4" s="78"/>
      <c r="J4" s="78"/>
      <c r="K4" s="107"/>
      <c r="L4" s="78"/>
    </row>
    <row r="5" spans="1:12">
      <c r="A5" s="65" t="s">
        <v>59</v>
      </c>
      <c r="B5" s="78">
        <v>4.7351513803282057E-2</v>
      </c>
      <c r="C5" s="68"/>
      <c r="D5" s="68"/>
      <c r="E5" s="57"/>
      <c r="F5" s="66"/>
      <c r="G5" s="105"/>
      <c r="H5" s="106"/>
      <c r="I5" s="78"/>
      <c r="J5" s="78"/>
      <c r="K5" s="107"/>
      <c r="L5" s="78"/>
    </row>
    <row r="6" spans="1:12">
      <c r="A6" s="65" t="s">
        <v>61</v>
      </c>
      <c r="B6" s="78">
        <v>3.9253350267842886E-2</v>
      </c>
      <c r="C6" s="68"/>
      <c r="D6" s="68"/>
      <c r="E6" s="57"/>
      <c r="F6" s="66"/>
      <c r="G6" s="105"/>
      <c r="H6" s="106"/>
      <c r="I6" s="78"/>
      <c r="J6" s="78"/>
      <c r="K6" s="107"/>
      <c r="L6" s="78"/>
    </row>
    <row r="7" spans="1:12">
      <c r="A7" s="65" t="s">
        <v>57</v>
      </c>
      <c r="B7" s="78">
        <v>3.2617235849880591E-2</v>
      </c>
      <c r="C7" s="68"/>
      <c r="D7" s="68"/>
      <c r="E7" s="57"/>
      <c r="F7" s="66"/>
      <c r="G7" s="105"/>
      <c r="H7" s="106"/>
      <c r="I7" s="78"/>
      <c r="J7" s="78"/>
      <c r="K7" s="107"/>
      <c r="L7" s="78"/>
    </row>
    <row r="8" spans="1:12">
      <c r="A8" s="65" t="s">
        <v>64</v>
      </c>
      <c r="B8" s="78">
        <v>2.8656703165617668E-2</v>
      </c>
      <c r="C8" s="68"/>
      <c r="D8" s="68"/>
      <c r="E8" s="57"/>
      <c r="F8" s="66"/>
      <c r="G8" s="105"/>
      <c r="H8" s="106"/>
      <c r="I8" s="78"/>
      <c r="J8" s="78"/>
      <c r="K8" s="107"/>
      <c r="L8" s="78"/>
    </row>
    <row r="9" spans="1:12">
      <c r="A9" s="65" t="s">
        <v>63</v>
      </c>
      <c r="B9" s="78">
        <v>2.6180224166709697E-2</v>
      </c>
      <c r="C9" s="68"/>
      <c r="D9" s="68"/>
      <c r="E9" s="60"/>
      <c r="F9" s="66"/>
      <c r="G9" s="105"/>
      <c r="H9" s="106"/>
      <c r="I9" s="78"/>
      <c r="J9" s="78"/>
      <c r="K9" s="107"/>
      <c r="L9" s="78"/>
    </row>
    <row r="10" spans="1:12">
      <c r="A10" s="65" t="s">
        <v>58</v>
      </c>
      <c r="B10" s="78">
        <v>0.12637503215031437</v>
      </c>
      <c r="C10" s="68"/>
      <c r="D10" s="68"/>
      <c r="E10" s="57"/>
      <c r="F10" s="66"/>
      <c r="G10" s="105"/>
      <c r="H10" s="106"/>
      <c r="I10" s="78"/>
      <c r="J10" s="78"/>
      <c r="K10" s="107"/>
      <c r="L10" s="78"/>
    </row>
    <row r="11" spans="1:12">
      <c r="A11" s="60"/>
      <c r="B11" s="67"/>
      <c r="C11" s="68"/>
      <c r="D11" s="68"/>
      <c r="E11" s="68"/>
      <c r="F11" s="68"/>
      <c r="G11" s="105"/>
      <c r="H11" s="106"/>
      <c r="I11" s="78"/>
      <c r="J11" s="78"/>
      <c r="K11" s="107"/>
      <c r="L11" s="78"/>
    </row>
    <row r="12" spans="1:12">
      <c r="A12" s="60"/>
      <c r="B12" s="68"/>
      <c r="C12" s="68"/>
      <c r="D12" s="68"/>
      <c r="E12" s="68"/>
      <c r="F12" s="68"/>
      <c r="G12" s="65"/>
      <c r="H12" s="106"/>
      <c r="I12" s="78"/>
      <c r="J12" s="78"/>
      <c r="K12" s="107"/>
      <c r="L12" s="78"/>
    </row>
    <row r="13" spans="1:12">
      <c r="A13" s="60"/>
      <c r="B13" s="68"/>
      <c r="C13" s="68"/>
      <c r="D13" s="68"/>
      <c r="E13" s="68"/>
      <c r="F13" s="68"/>
      <c r="H13" s="108"/>
      <c r="I13" s="78"/>
      <c r="K13" s="107"/>
      <c r="L13" s="78"/>
    </row>
    <row r="14" spans="1:12">
      <c r="A14" s="60"/>
      <c r="B14" s="68"/>
      <c r="C14" s="68"/>
      <c r="D14" s="68"/>
      <c r="E14" s="68"/>
      <c r="F14" s="68"/>
      <c r="H14" s="106"/>
      <c r="I14" s="78"/>
    </row>
    <row r="15" spans="1:12">
      <c r="A15" s="60"/>
      <c r="B15" s="68"/>
      <c r="C15" s="68"/>
      <c r="D15" s="68"/>
      <c r="E15" s="68"/>
      <c r="F15" s="68"/>
      <c r="G15" s="57"/>
      <c r="H15" s="62"/>
      <c r="I15" s="78"/>
    </row>
    <row r="16" spans="1:12">
      <c r="A16" s="60"/>
      <c r="B16" s="68"/>
      <c r="C16" s="68"/>
      <c r="D16" s="68"/>
      <c r="E16" s="68"/>
      <c r="F16" s="68"/>
      <c r="G16" s="109"/>
      <c r="H16" s="109"/>
    </row>
    <row r="17" spans="1:8">
      <c r="A17" s="60"/>
      <c r="B17" s="68"/>
      <c r="C17" s="68"/>
      <c r="D17" s="68"/>
      <c r="E17" s="68"/>
      <c r="F17" s="68"/>
      <c r="G17" s="65"/>
      <c r="H17" s="65"/>
    </row>
    <row r="18" spans="1:8">
      <c r="A18" s="60"/>
      <c r="B18" s="68"/>
      <c r="C18" s="68"/>
      <c r="D18" s="68"/>
      <c r="E18" s="68"/>
      <c r="F18" s="68"/>
      <c r="G18" s="65"/>
      <c r="H18" s="65"/>
    </row>
    <row r="19" spans="1:8">
      <c r="A19" s="60"/>
      <c r="B19" s="68"/>
      <c r="C19" s="68"/>
      <c r="D19" s="68"/>
      <c r="E19" s="68"/>
      <c r="F19" s="68"/>
    </row>
    <row r="20" spans="1:8">
      <c r="A20" s="60"/>
      <c r="B20" s="68"/>
      <c r="C20" s="68"/>
      <c r="D20" s="68"/>
      <c r="E20" s="68"/>
      <c r="F20" s="68"/>
    </row>
    <row r="21" spans="1:8">
      <c r="A21" s="60"/>
      <c r="B21" s="68"/>
      <c r="C21" s="68"/>
      <c r="D21" s="68"/>
      <c r="E21" s="68"/>
      <c r="F21" s="68"/>
    </row>
    <row r="22" spans="1:8">
      <c r="A22" s="60"/>
      <c r="B22" s="68"/>
      <c r="C22" s="68"/>
      <c r="D22" s="68"/>
      <c r="E22" s="68"/>
      <c r="F22" s="68"/>
    </row>
    <row r="23" spans="1:8">
      <c r="A23" s="60"/>
      <c r="B23" s="68"/>
      <c r="C23" s="68"/>
      <c r="D23" s="68"/>
      <c r="E23" s="68"/>
      <c r="F23" s="68"/>
    </row>
    <row r="24" spans="1:8">
      <c r="A24" s="60"/>
      <c r="B24" s="68"/>
      <c r="C24" s="68"/>
      <c r="D24" s="68"/>
      <c r="E24" s="68"/>
      <c r="F24" s="68"/>
    </row>
    <row r="25" spans="1:8">
      <c r="A25" s="60"/>
      <c r="B25" s="68"/>
      <c r="C25" s="68"/>
      <c r="D25" s="68"/>
      <c r="E25" s="68"/>
      <c r="F25" s="68"/>
    </row>
    <row r="26" spans="1:8">
      <c r="A26" s="60"/>
      <c r="B26" s="68"/>
      <c r="C26" s="68"/>
      <c r="D26" s="68"/>
      <c r="E26" s="68"/>
      <c r="F26" s="68"/>
    </row>
    <row r="27" spans="1:8">
      <c r="A27" s="60"/>
      <c r="B27" s="68"/>
      <c r="C27" s="68"/>
      <c r="D27" s="68"/>
      <c r="E27" s="68"/>
      <c r="F27" s="68"/>
    </row>
    <row r="28" spans="1:8">
      <c r="A28" s="60"/>
      <c r="B28" s="68"/>
      <c r="C28" s="68"/>
      <c r="D28" s="68"/>
      <c r="E28" s="68"/>
      <c r="F28" s="68"/>
    </row>
    <row r="29" spans="1:8">
      <c r="A29" s="60"/>
      <c r="B29" s="68"/>
      <c r="C29" s="68"/>
      <c r="D29" s="68"/>
      <c r="E29" s="68"/>
      <c r="F29" s="68"/>
    </row>
    <row r="30" spans="1:8">
      <c r="A30" s="60"/>
      <c r="B30" s="68"/>
      <c r="C30" s="68"/>
      <c r="D30" s="68"/>
      <c r="E30" s="68"/>
      <c r="F30" s="68"/>
    </row>
    <row r="31" spans="1:8">
      <c r="A31" s="60"/>
      <c r="B31" s="68"/>
      <c r="C31" s="68"/>
      <c r="D31" s="68"/>
      <c r="E31" s="68"/>
      <c r="F31" s="68"/>
    </row>
    <row r="32" spans="1:8">
      <c r="A32" s="60"/>
      <c r="B32" s="68"/>
      <c r="C32" s="68"/>
      <c r="D32" s="68"/>
      <c r="E32" s="68"/>
      <c r="F32" s="68"/>
    </row>
    <row r="33" spans="1:12" s="64" customFormat="1">
      <c r="A33" s="60"/>
      <c r="B33" s="68"/>
      <c r="C33" s="68"/>
      <c r="D33" s="68"/>
      <c r="E33" s="68"/>
      <c r="F33" s="68"/>
      <c r="G33" s="37"/>
      <c r="H33" s="37"/>
      <c r="I33" s="37"/>
      <c r="J33" s="37"/>
      <c r="K33" s="37"/>
      <c r="L33" s="37"/>
    </row>
    <row r="34" spans="1:12" s="64" customFormat="1">
      <c r="A34" s="60"/>
      <c r="B34" s="68"/>
      <c r="C34" s="68"/>
      <c r="D34" s="68"/>
      <c r="E34" s="68"/>
      <c r="F34" s="68"/>
      <c r="G34" s="37"/>
      <c r="H34" s="37"/>
      <c r="I34" s="37"/>
      <c r="J34" s="37"/>
      <c r="K34" s="37"/>
      <c r="L34" s="37"/>
    </row>
    <row r="35" spans="1:12" s="64" customFormat="1">
      <c r="A35" s="60"/>
      <c r="B35" s="68"/>
      <c r="C35" s="68"/>
      <c r="D35" s="68"/>
      <c r="E35" s="68"/>
      <c r="F35" s="68"/>
      <c r="G35" s="37"/>
      <c r="H35" s="37"/>
      <c r="I35" s="37"/>
      <c r="J35" s="37"/>
      <c r="K35" s="37"/>
      <c r="L35" s="37"/>
    </row>
    <row r="36" spans="1:12" s="64" customFormat="1">
      <c r="A36" s="60"/>
      <c r="B36" s="68"/>
      <c r="C36" s="68"/>
      <c r="D36" s="68"/>
      <c r="E36" s="68"/>
      <c r="F36" s="68"/>
      <c r="G36" s="37"/>
      <c r="H36" s="37"/>
      <c r="I36" s="37"/>
      <c r="J36" s="37"/>
      <c r="K36" s="37"/>
      <c r="L36" s="37"/>
    </row>
    <row r="37" spans="1:12" s="64" customFormat="1">
      <c r="A37" s="60"/>
      <c r="B37" s="68"/>
      <c r="C37" s="68"/>
      <c r="D37" s="68"/>
      <c r="E37" s="68"/>
      <c r="F37" s="68"/>
      <c r="G37" s="66"/>
      <c r="H37" s="37"/>
      <c r="I37" s="37"/>
      <c r="J37" s="37"/>
      <c r="K37" s="37"/>
      <c r="L37" s="37"/>
    </row>
    <row r="38" spans="1:12" s="64" customFormat="1">
      <c r="A38" s="37"/>
      <c r="B38" s="110"/>
      <c r="C38" s="110"/>
      <c r="D38" s="110"/>
      <c r="E38" s="110"/>
      <c r="F38" s="110"/>
      <c r="G38" s="37"/>
      <c r="H38" s="37"/>
      <c r="I38" s="37"/>
      <c r="J38" s="37"/>
      <c r="K38" s="37"/>
      <c r="L38" s="37"/>
    </row>
    <row r="39" spans="1:12" s="64" customFormat="1">
      <c r="A39" s="37"/>
      <c r="B39" s="68"/>
      <c r="C39" s="68"/>
      <c r="D39" s="37"/>
      <c r="E39" s="37"/>
      <c r="F39" s="78"/>
      <c r="G39" s="37"/>
      <c r="H39" s="37"/>
      <c r="I39" s="37"/>
      <c r="J39" s="37"/>
      <c r="K39" s="37"/>
      <c r="L39" s="37"/>
    </row>
    <row r="40" spans="1:12" s="64" customFormat="1">
      <c r="A40" s="37"/>
      <c r="D40" s="37"/>
      <c r="E40" s="37"/>
      <c r="F40" s="37"/>
      <c r="G40" s="66"/>
      <c r="H40" s="66"/>
      <c r="I40" s="37"/>
      <c r="J40" s="37"/>
      <c r="K40" s="37"/>
      <c r="L40" s="37"/>
    </row>
    <row r="45" spans="1:12" s="64" customFormat="1">
      <c r="A45" s="37"/>
      <c r="C45" s="68"/>
      <c r="D45" s="37"/>
      <c r="E45" s="37"/>
      <c r="F45" s="37"/>
      <c r="G45" s="37"/>
      <c r="H45" s="37"/>
      <c r="I45" s="37"/>
      <c r="J45" s="37"/>
      <c r="K45" s="37"/>
      <c r="L45" s="37"/>
    </row>
    <row r="46" spans="1:12" s="64" customFormat="1">
      <c r="A46" s="37"/>
      <c r="C46" s="77"/>
      <c r="D46" s="37"/>
      <c r="E46" s="37"/>
      <c r="F46" s="37"/>
      <c r="G46" s="37"/>
      <c r="H46" s="37"/>
      <c r="I46" s="37"/>
      <c r="J46" s="37"/>
      <c r="K46" s="37"/>
      <c r="L46" s="37"/>
    </row>
    <row r="47" spans="1:12" s="64" customFormat="1">
      <c r="A47" s="111"/>
      <c r="C47" s="112"/>
      <c r="D47" s="37"/>
      <c r="E47" s="37"/>
      <c r="F47" s="37"/>
      <c r="G47" s="37"/>
      <c r="H47" s="37"/>
      <c r="I47" s="37"/>
      <c r="J47" s="37"/>
      <c r="K47" s="37"/>
      <c r="L47" s="37"/>
    </row>
    <row r="48" spans="1:12" s="64" customFormat="1">
      <c r="A48" s="111"/>
      <c r="D48" s="37"/>
      <c r="E48" s="37"/>
      <c r="F48" s="37"/>
      <c r="G48" s="37"/>
      <c r="H48" s="37"/>
      <c r="I48" s="37"/>
      <c r="J48" s="37"/>
      <c r="K48" s="37"/>
      <c r="L48" s="37"/>
    </row>
    <row r="49" spans="1:12" s="64" customFormat="1">
      <c r="A49" s="111"/>
      <c r="D49" s="37"/>
      <c r="E49" s="37"/>
      <c r="F49" s="37"/>
      <c r="G49" s="37"/>
      <c r="H49" s="37"/>
      <c r="I49" s="37"/>
      <c r="J49" s="37"/>
      <c r="K49" s="37"/>
      <c r="L49" s="37"/>
    </row>
    <row r="50" spans="1:12" s="64" customFormat="1">
      <c r="A50" s="111"/>
      <c r="D50" s="37"/>
      <c r="E50" s="37"/>
      <c r="F50" s="37"/>
      <c r="G50" s="37"/>
      <c r="H50" s="37"/>
      <c r="I50" s="37"/>
      <c r="J50" s="37"/>
      <c r="K50" s="37"/>
      <c r="L50" s="37"/>
    </row>
    <row r="51" spans="1:12" s="64" customFormat="1">
      <c r="A51" s="111"/>
      <c r="C51" s="60"/>
      <c r="D51" s="66"/>
      <c r="E51" s="37"/>
      <c r="F51" s="37"/>
      <c r="G51" s="66"/>
      <c r="H51" s="66"/>
      <c r="I51" s="37"/>
      <c r="J51" s="37"/>
      <c r="K51" s="37"/>
      <c r="L51" s="37"/>
    </row>
    <row r="52" spans="1:12" s="64" customFormat="1">
      <c r="A52" s="111"/>
      <c r="C52" s="60"/>
      <c r="D52" s="66"/>
      <c r="E52" s="37"/>
      <c r="F52" s="37"/>
      <c r="G52" s="66"/>
      <c r="H52" s="66"/>
      <c r="I52" s="37"/>
      <c r="J52" s="37"/>
      <c r="K52" s="37"/>
      <c r="L52" s="37"/>
    </row>
    <row r="53" spans="1:12" s="64" customFormat="1">
      <c r="A53" s="111"/>
      <c r="D53" s="66"/>
      <c r="E53" s="37"/>
      <c r="F53" s="37"/>
      <c r="G53" s="66"/>
      <c r="H53" s="66"/>
      <c r="I53" s="37"/>
      <c r="J53" s="37"/>
      <c r="K53" s="37"/>
      <c r="L53" s="37"/>
    </row>
    <row r="54" spans="1:12" s="64" customFormat="1">
      <c r="A54" s="111"/>
      <c r="D54" s="37"/>
      <c r="E54" s="37"/>
      <c r="F54" s="37"/>
      <c r="G54" s="37"/>
      <c r="H54" s="37"/>
      <c r="I54" s="37"/>
      <c r="J54" s="37"/>
      <c r="K54" s="37"/>
      <c r="L54" s="37"/>
    </row>
    <row r="55" spans="1:12" s="64" customFormat="1">
      <c r="A55" s="111"/>
      <c r="D55" s="37"/>
      <c r="E55" s="37"/>
      <c r="F55" s="37"/>
      <c r="G55" s="37"/>
      <c r="H55" s="37"/>
      <c r="I55" s="37"/>
      <c r="J55" s="37"/>
      <c r="K55" s="37"/>
      <c r="L55" s="37"/>
    </row>
    <row r="56" spans="1:12" s="64" customFormat="1">
      <c r="A56" s="111"/>
      <c r="D56" s="37"/>
      <c r="E56" s="37"/>
      <c r="F56" s="37"/>
      <c r="G56" s="37"/>
      <c r="H56" s="37"/>
      <c r="I56" s="37"/>
      <c r="J56" s="37"/>
      <c r="K56" s="37"/>
      <c r="L56" s="37"/>
    </row>
    <row r="57" spans="1:12" s="64" customFormat="1">
      <c r="A57" s="111"/>
      <c r="D57" s="37"/>
      <c r="E57" s="37"/>
      <c r="F57" s="37"/>
      <c r="G57" s="37"/>
      <c r="H57" s="37"/>
      <c r="I57" s="37"/>
      <c r="J57" s="37"/>
      <c r="K57" s="37"/>
      <c r="L57" s="37"/>
    </row>
    <row r="58" spans="1:12" s="64" customFormat="1">
      <c r="A58" s="111"/>
      <c r="D58" s="37"/>
      <c r="E58" s="37"/>
      <c r="F58" s="37"/>
      <c r="G58" s="37"/>
      <c r="H58" s="37"/>
      <c r="I58" s="37"/>
      <c r="J58" s="37"/>
      <c r="K58" s="37"/>
      <c r="L58" s="37"/>
    </row>
    <row r="59" spans="1:12" s="64" customFormat="1">
      <c r="A59" s="111"/>
      <c r="D59" s="37"/>
      <c r="E59" s="37"/>
      <c r="F59" s="37"/>
      <c r="G59" s="37"/>
      <c r="H59" s="37"/>
      <c r="I59" s="37"/>
      <c r="J59" s="37"/>
      <c r="K59" s="37"/>
      <c r="L59" s="37"/>
    </row>
    <row r="60" spans="1:12" s="64" customFormat="1">
      <c r="A60" s="111"/>
      <c r="D60" s="37"/>
      <c r="E60" s="37"/>
      <c r="F60" s="37"/>
      <c r="G60" s="37"/>
      <c r="H60" s="37"/>
      <c r="I60" s="37"/>
      <c r="J60" s="37"/>
      <c r="K60" s="37"/>
      <c r="L60" s="37"/>
    </row>
    <row r="61" spans="1:12" s="64" customFormat="1">
      <c r="A61" s="111"/>
      <c r="D61" s="37"/>
      <c r="E61" s="37"/>
      <c r="F61" s="37"/>
      <c r="G61" s="37"/>
      <c r="H61" s="37"/>
      <c r="I61" s="37"/>
      <c r="J61" s="37"/>
      <c r="K61" s="37"/>
      <c r="L61" s="3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Myndayfirlit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2-1</vt:lpstr>
      <vt:lpstr>2-2</vt:lpstr>
      <vt:lpstr>2-3</vt:lpstr>
      <vt:lpstr>3-1</vt:lpstr>
      <vt:lpstr>3-2</vt:lpstr>
      <vt:lpstr>4-1</vt:lpstr>
      <vt:lpstr>4-2</vt:lpstr>
      <vt:lpstr>4-3</vt:lpstr>
      <vt:lpstr>4-4</vt:lpstr>
      <vt:lpstr>4-5</vt:lpstr>
      <vt:lpstr>5_1-1</vt:lpstr>
      <vt:lpstr>5_1-2</vt:lpstr>
      <vt:lpstr>5_1-3</vt:lpstr>
      <vt:lpstr>5_2-1</vt:lpstr>
      <vt:lpstr>9_4-1</vt:lpstr>
      <vt:lpstr>9_4-2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Margrét Þórólfsdóttir</dc:creator>
  <cp:lastModifiedBy>Margrét Þórólfsdóttir</cp:lastModifiedBy>
  <dcterms:created xsi:type="dcterms:W3CDTF">2022-09-06T14:21:32Z</dcterms:created>
  <dcterms:modified xsi:type="dcterms:W3CDTF">2022-09-09T11:14:19Z</dcterms:modified>
</cp:coreProperties>
</file>