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9viha\Downloads\"/>
    </mc:Choice>
  </mc:AlternateContent>
  <xr:revisionPtr revIDLastSave="0" documentId="8_{788EBB27-FE86-4477-9573-3C6726D75516}" xr6:coauthVersionLast="45" xr6:coauthVersionMax="45" xr10:uidLastSave="{00000000-0000-0000-0000-000000000000}"/>
  <bookViews>
    <workbookView xWindow="1308" yWindow="576" windowWidth="26808" windowHeight="15972" xr2:uid="{00000000-000D-0000-FFFF-FFFF00000000}"/>
  </bookViews>
  <sheets>
    <sheet name="Servers" sheetId="2" r:id="rId1"/>
    <sheet name="Sheet1" sheetId="3" state="hidden" r:id="rId2"/>
  </sheets>
  <definedNames>
    <definedName name="sam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" i="2" l="1"/>
  <c r="T27" i="2" l="1"/>
  <c r="T26" i="2"/>
  <c r="T25" i="2"/>
  <c r="T24" i="2"/>
  <c r="T23" i="2"/>
  <c r="T22" i="2"/>
  <c r="T21" i="2"/>
  <c r="T20" i="2"/>
  <c r="T19" i="2"/>
  <c r="T18" i="2"/>
  <c r="T17" i="2"/>
  <c r="T15" i="2"/>
  <c r="T14" i="2"/>
  <c r="T16" i="2"/>
  <c r="L14" i="2" l="1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W27" i="2"/>
  <c r="V27" i="2"/>
  <c r="U27" i="2"/>
  <c r="I27" i="2"/>
  <c r="G27" i="2" s="1"/>
  <c r="H27" i="2" s="1"/>
  <c r="J27" i="2" s="1"/>
  <c r="K27" i="2" s="1"/>
  <c r="W26" i="2"/>
  <c r="V26" i="2"/>
  <c r="U26" i="2"/>
  <c r="I26" i="2"/>
  <c r="G26" i="2" s="1"/>
  <c r="H26" i="2" s="1"/>
  <c r="J26" i="2" s="1"/>
  <c r="K26" i="2" s="1"/>
  <c r="W25" i="2"/>
  <c r="V25" i="2"/>
  <c r="U25" i="2"/>
  <c r="I25" i="2"/>
  <c r="G25" i="2" s="1"/>
  <c r="H25" i="2" s="1"/>
  <c r="J25" i="2" s="1"/>
  <c r="K25" i="2" s="1"/>
  <c r="W24" i="2"/>
  <c r="V24" i="2"/>
  <c r="U24" i="2"/>
  <c r="I24" i="2"/>
  <c r="G24" i="2" s="1"/>
  <c r="H24" i="2" s="1"/>
  <c r="J24" i="2" s="1"/>
  <c r="K24" i="2" s="1"/>
  <c r="W23" i="2"/>
  <c r="V23" i="2"/>
  <c r="U23" i="2"/>
  <c r="I23" i="2"/>
  <c r="G23" i="2" s="1"/>
  <c r="H23" i="2" s="1"/>
  <c r="J23" i="2" s="1"/>
  <c r="K23" i="2" s="1"/>
  <c r="M23" i="2" s="1"/>
  <c r="W22" i="2"/>
  <c r="V22" i="2"/>
  <c r="U22" i="2"/>
  <c r="I22" i="2"/>
  <c r="G22" i="2" s="1"/>
  <c r="H22" i="2" s="1"/>
  <c r="J22" i="2" s="1"/>
  <c r="K22" i="2" s="1"/>
  <c r="W21" i="2"/>
  <c r="V21" i="2"/>
  <c r="U21" i="2"/>
  <c r="I21" i="2"/>
  <c r="G21" i="2" s="1"/>
  <c r="H21" i="2" s="1"/>
  <c r="J21" i="2" s="1"/>
  <c r="K21" i="2" s="1"/>
  <c r="W20" i="2"/>
  <c r="V20" i="2"/>
  <c r="U20" i="2"/>
  <c r="I20" i="2"/>
  <c r="G20" i="2" s="1"/>
  <c r="H20" i="2" s="1"/>
  <c r="J20" i="2" s="1"/>
  <c r="K20" i="2" s="1"/>
  <c r="W19" i="2"/>
  <c r="V19" i="2"/>
  <c r="U19" i="2"/>
  <c r="I19" i="2"/>
  <c r="G19" i="2" s="1"/>
  <c r="H19" i="2" s="1"/>
  <c r="J19" i="2" s="1"/>
  <c r="K19" i="2" s="1"/>
  <c r="W18" i="2"/>
  <c r="V18" i="2"/>
  <c r="U18" i="2"/>
  <c r="I18" i="2"/>
  <c r="G18" i="2" s="1"/>
  <c r="H18" i="2" s="1"/>
  <c r="J18" i="2" s="1"/>
  <c r="K18" i="2" s="1"/>
  <c r="W17" i="2"/>
  <c r="V17" i="2"/>
  <c r="U17" i="2"/>
  <c r="I17" i="2"/>
  <c r="G17" i="2" s="1"/>
  <c r="H17" i="2" s="1"/>
  <c r="J17" i="2" s="1"/>
  <c r="K17" i="2" s="1"/>
  <c r="W16" i="2"/>
  <c r="V16" i="2"/>
  <c r="U16" i="2"/>
  <c r="I16" i="2"/>
  <c r="G16" i="2" s="1"/>
  <c r="H16" i="2" s="1"/>
  <c r="J16" i="2" s="1"/>
  <c r="K16" i="2" s="1"/>
  <c r="W15" i="2"/>
  <c r="V15" i="2"/>
  <c r="U15" i="2"/>
  <c r="P10" i="2" s="1"/>
  <c r="I15" i="2"/>
  <c r="G15" i="2" s="1"/>
  <c r="H15" i="2" s="1"/>
  <c r="J15" i="2" s="1"/>
  <c r="K15" i="2" s="1"/>
  <c r="W14" i="2"/>
  <c r="V14" i="2"/>
  <c r="I14" i="2"/>
  <c r="G14" i="2" s="1"/>
  <c r="H14" i="2" s="1"/>
  <c r="J14" i="2" s="1"/>
  <c r="K14" i="2" s="1"/>
  <c r="M14" i="2" s="1"/>
  <c r="Q8" i="2"/>
  <c r="P9" i="2" l="1"/>
  <c r="M15" i="2"/>
  <c r="M17" i="2"/>
  <c r="M25" i="2"/>
  <c r="M16" i="2"/>
  <c r="M18" i="2"/>
  <c r="M22" i="2"/>
  <c r="M24" i="2"/>
  <c r="M26" i="2"/>
  <c r="M19" i="2"/>
  <c r="M20" i="2"/>
  <c r="M27" i="2"/>
  <c r="P8" i="2"/>
  <c r="M21" i="2"/>
  <c r="U14" i="2"/>
  <c r="D9" i="2" l="1"/>
  <c r="D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Jóhann Áki Björnsson</author>
  </authors>
  <commentList>
    <comment ref="F13" authorId="0" shapeId="0" xr:uid="{B73AF3E7-8DC8-4DB9-9C88-4904128A1A62}">
      <text>
        <r>
          <rPr>
            <b/>
            <sz val="9"/>
            <color indexed="81"/>
            <rFont val="Segoe UI"/>
            <family val="2"/>
          </rPr>
          <t>Fjöldi sýndarvéla á netþjóni (Host)</t>
        </r>
      </text>
    </comment>
    <comment ref="Q1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Ef að notað er leyfi pr. notanda / tæki þá er fjöldinn settur í þennan dálk og módelið tekur það til greina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<sst xmlns="http://schemas.openxmlformats.org/spreadsheetml/2006/main" count="43" uniqueCount="35">
  <si>
    <t>Leyfi</t>
  </si>
  <si>
    <t>Þjónar</t>
  </si>
  <si>
    <t>Notendur</t>
  </si>
  <si>
    <t>Windows Server Standard (STD)</t>
  </si>
  <si>
    <t>SQL Server Standard + CAL</t>
  </si>
  <si>
    <t>Windows server DataCenter (DC)</t>
  </si>
  <si>
    <r>
      <t xml:space="preserve">SQL Server Standard </t>
    </r>
    <r>
      <rPr>
        <b/>
        <sz val="11"/>
        <color rgb="FFFF0000"/>
        <rFont val="Calibri"/>
        <family val="2"/>
        <scheme val="minor"/>
      </rPr>
      <t>CORE</t>
    </r>
  </si>
  <si>
    <t>Ef nota á CIS Server Suite leyfin þá reiknast þau eins og það þarf að haka við á forsíðu</t>
  </si>
  <si>
    <r>
      <t xml:space="preserve">SQL Server Enterprise </t>
    </r>
    <r>
      <rPr>
        <b/>
        <sz val="11"/>
        <color rgb="FFFF0000"/>
        <rFont val="Calibri"/>
        <family val="2"/>
        <scheme val="minor"/>
      </rPr>
      <t>CORE</t>
    </r>
  </si>
  <si>
    <t>Neþjónar Járn/VM/DC</t>
  </si>
  <si>
    <t>STD / DC ?</t>
  </si>
  <si>
    <t>CPU</t>
  </si>
  <si>
    <t>Core pr. cpu</t>
  </si>
  <si>
    <t>VM's</t>
  </si>
  <si>
    <t>Cores til</t>
  </si>
  <si>
    <t>Laust core</t>
  </si>
  <si>
    <t>Lágm. Leyfi</t>
  </si>
  <si>
    <t xml:space="preserve">Auka leyfi </t>
  </si>
  <si>
    <t xml:space="preserve"> HW leyfi</t>
  </si>
  <si>
    <t>Auka v/VM</t>
  </si>
  <si>
    <t>Kaupa</t>
  </si>
  <si>
    <t xml:space="preserve">Þjónn - Járn / Sýndarvél </t>
  </si>
  <si>
    <t>STD / ENT ?</t>
  </si>
  <si>
    <t>Core leyfi</t>
  </si>
  <si>
    <t>Kaupa Core leyfi</t>
  </si>
  <si>
    <t>Kaupa Srv leyfi</t>
  </si>
  <si>
    <t>ATH</t>
  </si>
  <si>
    <t>DC</t>
  </si>
  <si>
    <t>STD</t>
  </si>
  <si>
    <t>Athugið að það gæti verið ódýrara að kaupa Windows Server leyfi, ef það er verð að hýsa þjóna.</t>
  </si>
  <si>
    <t>ENT</t>
  </si>
  <si>
    <r>
      <t xml:space="preserve">SQL 1 - VM / Server </t>
    </r>
    <r>
      <rPr>
        <sz val="8"/>
        <color theme="1" tint="0.499984740745262"/>
        <rFont val="Calibri"/>
        <family val="2"/>
        <scheme val="minor"/>
      </rPr>
      <t>(Dæmi) lína er ekki talin með</t>
    </r>
  </si>
  <si>
    <r>
      <t>WinSrv 1 (VM)</t>
    </r>
    <r>
      <rPr>
        <sz val="8"/>
        <color theme="1" tint="0.499984740745262"/>
        <rFont val="Calibri"/>
        <family val="2"/>
        <scheme val="minor"/>
      </rPr>
      <t xml:space="preserve"> (Dæmi) lína er ekki talin með</t>
    </r>
  </si>
  <si>
    <t xml:space="preserve"> Talningamódelið er birt og notist með fyrirvara um villur og breytingar</t>
  </si>
  <si>
    <t>Mælt er með því að stofnun skoði eða leiti ráðgjafar þegar kemur að SQL lausnum s.s. Klösum eða Varavélum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</si>
</sst>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b/>
      <sz val="11"/>
      <color theme="6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i/>
      <sz val="9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8"/>
      <color theme="1" tint="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0" fontId="0" fillId="2" borderId="4" xfId="0" applyFill="1" applyBorder="1" applyAlignment="1" applyProtection="1">
      <alignment horizontal="right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vertical="center" wrapText="1"/>
      <protection hidden="1"/>
    </xf>
    <xf numFmtId="0" fontId="2" fillId="2" borderId="8" xfId="0" applyFont="1" applyFill="1" applyBorder="1" applyAlignment="1" applyProtection="1">
      <alignment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/>
      <protection hidden="1"/>
    </xf>
    <xf numFmtId="0" fontId="1" fillId="2" borderId="8" xfId="0" applyFont="1" applyFill="1" applyBorder="1" applyProtection="1">
      <protection hidden="1"/>
    </xf>
    <xf numFmtId="0" fontId="0" fillId="2" borderId="8" xfId="0" applyFill="1" applyBorder="1" applyProtection="1">
      <protection locked="0" hidden="1"/>
    </xf>
    <xf numFmtId="0" fontId="0" fillId="2" borderId="8" xfId="0" applyFill="1" applyBorder="1" applyAlignment="1" applyProtection="1">
      <alignment horizontal="center"/>
      <protection locked="0"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8" xfId="0" applyFont="1" applyFill="1" applyBorder="1" applyAlignment="1" applyProtection="1">
      <alignment horizontal="center"/>
      <protection hidden="1"/>
    </xf>
    <xf numFmtId="0" fontId="8" fillId="3" borderId="8" xfId="0" applyFont="1" applyFill="1" applyBorder="1" applyAlignment="1" applyProtection="1">
      <alignment horizontal="center"/>
      <protection hidden="1"/>
    </xf>
    <xf numFmtId="0" fontId="4" fillId="0" borderId="0" xfId="0" applyFont="1"/>
    <xf numFmtId="0" fontId="11" fillId="2" borderId="0" xfId="0" applyFont="1" applyFill="1" applyProtection="1">
      <protection hidden="1"/>
    </xf>
    <xf numFmtId="0" fontId="3" fillId="2" borderId="0" xfId="0" applyFont="1" applyFill="1"/>
    <xf numFmtId="0" fontId="12" fillId="4" borderId="8" xfId="0" applyFont="1" applyFill="1" applyBorder="1" applyProtection="1">
      <protection hidden="1"/>
    </xf>
    <xf numFmtId="0" fontId="12" fillId="4" borderId="8" xfId="0" applyFont="1" applyFill="1" applyBorder="1" applyAlignment="1" applyProtection="1">
      <alignment horizontal="center"/>
      <protection hidden="1"/>
    </xf>
    <xf numFmtId="0" fontId="13" fillId="4" borderId="8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15239</xdr:colOff>
      <xdr:row>0</xdr:row>
      <xdr:rowOff>137161</xdr:rowOff>
    </xdr:from>
    <xdr:to>
      <xdr:col>3</xdr:col>
      <xdr:colOff>281940</xdr:colOff>
      <xdr:row>3</xdr:row>
      <xdr:rowOff>7621</xdr:rowOff>
    </xdr:to>
    <xdr:pic>
      <xdr:nvPicPr>
        <xdr:cNvPr id="2" name="Mynd 2" descr="Image result for windows server 2019 logo">
          <a:extLst>
            <a:ext uri="{FF2B5EF4-FFF2-40B4-BE49-F238E27FC236}">
              <a16:creationId xmlns:a16="http://schemas.microsoft.com/office/drawing/2014/main" id="{DC420A37-AC96-4296-94E6-3D06047CEF9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080" b="7433"/>
        <a:stretch/>
      </xdr:blipFill>
      <xdr:spPr bwMode="auto">
        <a:xfrm>
          <a:off x="289559" y="137161"/>
          <a:ext cx="331470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7348</xdr:colOff>
      <xdr:row>0</xdr:row>
      <xdr:rowOff>0</xdr:rowOff>
    </xdr:from>
    <xdr:to>
      <xdr:col>14</xdr:col>
      <xdr:colOff>2491740</xdr:colOff>
      <xdr:row>3</xdr:row>
      <xdr:rowOff>152400</xdr:rowOff>
    </xdr:to>
    <xdr:pic>
      <xdr:nvPicPr>
        <xdr:cNvPr id="3" name="Mynd 4" descr="Image result for sql server 2019 logo">
          <a:extLst>
            <a:ext uri="{FF2B5EF4-FFF2-40B4-BE49-F238E27FC236}">
              <a16:creationId xmlns:a16="http://schemas.microsoft.com/office/drawing/2014/main" id="{382940AE-DAC7-48A7-A070-D9574CB4EAB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377" r="2237" b="29961"/>
        <a:stretch/>
      </xdr:blipFill>
      <xdr:spPr bwMode="auto">
        <a:xfrm>
          <a:off x="4750798" y="0"/>
          <a:ext cx="2469152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tabSelected="1" workbookViewId="0">
      <selection activeCell="J35" sqref="J35"/>
    </sheetView>
  </sheetViews>
  <sheetFormatPr defaultRowHeight="14.4" x14ac:dyDescent="0.3"/>
  <cols>
    <col min="1" max="1" width="4" customWidth="1"/>
    <col min="2" max="2" width="34.5546875" bestFit="1" customWidth="1"/>
    <col min="3" max="3" width="9.88671875" customWidth="1"/>
    <col min="7" max="12" width="7.44140625" customWidth="1"/>
    <col min="15" max="15" width="38.6640625" customWidth="1"/>
    <col min="16" max="16" width="10.5546875" customWidth="1"/>
    <col min="17" max="17" width="10.33203125" customWidth="1"/>
    <col min="21" max="21" width="12" customWidth="1"/>
  </cols>
  <sheetData>
    <row r="1" spans="1: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5"/>
      <c r="Y1" s="5"/>
    </row>
    <row r="2" spans="1: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5"/>
      <c r="Y2" s="5"/>
    </row>
    <row r="3" spans="1: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5"/>
      <c r="Y3" s="5"/>
    </row>
    <row r="4" spans="1:25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5"/>
      <c r="Y4" s="5"/>
    </row>
    <row r="5" spans="1:25" x14ac:dyDescent="0.3">
      <c r="A5" s="1"/>
      <c r="B5" s="27" t="s">
        <v>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5"/>
      <c r="Y5" s="5"/>
    </row>
    <row r="6" spans="1:25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5"/>
      <c r="Y6" s="5"/>
    </row>
    <row r="7" spans="1:25" ht="16.2" thickBot="1" x14ac:dyDescent="0.35">
      <c r="A7" s="1"/>
      <c r="B7" s="3" t="s">
        <v>0</v>
      </c>
      <c r="C7" s="4"/>
      <c r="D7" s="4" t="s">
        <v>1</v>
      </c>
      <c r="E7" s="5"/>
      <c r="F7" s="5"/>
      <c r="G7" s="5"/>
      <c r="H7" s="5"/>
      <c r="I7" s="5"/>
      <c r="J7" s="5"/>
      <c r="K7" s="5"/>
      <c r="L7" s="5"/>
      <c r="M7" s="5"/>
      <c r="N7" s="5"/>
      <c r="O7" s="3" t="s">
        <v>0</v>
      </c>
      <c r="P7" s="4" t="s">
        <v>1</v>
      </c>
      <c r="Q7" s="4" t="s">
        <v>2</v>
      </c>
      <c r="R7" s="5"/>
      <c r="S7" s="5"/>
      <c r="T7" s="5"/>
      <c r="U7" s="5"/>
      <c r="V7" s="5"/>
      <c r="W7" s="5"/>
      <c r="X7" s="5"/>
      <c r="Y7" s="5"/>
    </row>
    <row r="8" spans="1:25" ht="15" thickBot="1" x14ac:dyDescent="0.35">
      <c r="A8" s="1"/>
      <c r="B8" s="6" t="s">
        <v>3</v>
      </c>
      <c r="C8" s="7"/>
      <c r="D8" s="22">
        <f>SUMIF($C$15:$C$27,"=STD",$M$15:$M$27)</f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6" t="s">
        <v>4</v>
      </c>
      <c r="P8" s="19">
        <f>SUM(V15:V24)</f>
        <v>0</v>
      </c>
      <c r="Q8" s="21">
        <f>SUM(Q15:Q24)</f>
        <v>0</v>
      </c>
      <c r="R8" s="5"/>
      <c r="S8" s="5"/>
      <c r="T8" s="5"/>
      <c r="U8" s="5"/>
      <c r="V8" s="5"/>
      <c r="W8" s="5"/>
      <c r="X8" s="5"/>
      <c r="Y8" s="5"/>
    </row>
    <row r="9" spans="1:25" ht="15" thickBot="1" x14ac:dyDescent="0.35">
      <c r="A9" s="1"/>
      <c r="B9" s="6" t="s">
        <v>5</v>
      </c>
      <c r="C9" s="7"/>
      <c r="D9" s="22">
        <f>SUMIF($C$15:$C$27,"=DC",$M$15:$M$27)</f>
        <v>0</v>
      </c>
      <c r="E9" s="5"/>
      <c r="F9" s="5"/>
      <c r="G9" s="5"/>
      <c r="H9" s="5"/>
      <c r="I9" s="5"/>
      <c r="J9" s="5"/>
      <c r="K9" s="5"/>
      <c r="L9" s="5"/>
      <c r="M9" s="5"/>
      <c r="N9" s="5"/>
      <c r="O9" s="6" t="s">
        <v>6</v>
      </c>
      <c r="P9" s="20">
        <f>SUMIF(P15:P24,"STD",U15:U24)</f>
        <v>0</v>
      </c>
      <c r="Q9" s="8"/>
      <c r="R9" s="5"/>
      <c r="S9" s="5"/>
      <c r="T9" s="5"/>
      <c r="U9" s="5"/>
      <c r="V9" s="5"/>
      <c r="W9" s="5"/>
      <c r="X9" s="5"/>
      <c r="Y9" s="5"/>
    </row>
    <row r="10" spans="1:25" ht="15" thickBot="1" x14ac:dyDescent="0.35">
      <c r="A10" s="1"/>
      <c r="B10" s="26" t="s">
        <v>7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6" t="s">
        <v>8</v>
      </c>
      <c r="P10" s="20">
        <f>SUMIF(P15:P24,"ENT",U15:U24)</f>
        <v>0</v>
      </c>
      <c r="Q10" s="9"/>
      <c r="R10" s="5"/>
      <c r="S10" s="5"/>
      <c r="T10" s="5"/>
      <c r="U10" s="5"/>
      <c r="V10" s="5"/>
      <c r="W10" s="5"/>
      <c r="X10" s="5"/>
      <c r="Y10" s="5"/>
    </row>
    <row r="11" spans="1:25" x14ac:dyDescent="0.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x14ac:dyDescent="0.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28.8" x14ac:dyDescent="0.3">
      <c r="A13" s="1"/>
      <c r="B13" s="10" t="s">
        <v>9</v>
      </c>
      <c r="C13" s="11" t="s">
        <v>10</v>
      </c>
      <c r="D13" s="12" t="s">
        <v>11</v>
      </c>
      <c r="E13" s="12" t="s">
        <v>12</v>
      </c>
      <c r="F13" s="12" t="s">
        <v>13</v>
      </c>
      <c r="G13" s="13" t="s">
        <v>14</v>
      </c>
      <c r="H13" s="13" t="s">
        <v>15</v>
      </c>
      <c r="I13" s="13" t="s">
        <v>16</v>
      </c>
      <c r="J13" s="13" t="s">
        <v>17</v>
      </c>
      <c r="K13" s="13" t="s">
        <v>18</v>
      </c>
      <c r="L13" s="13" t="s">
        <v>19</v>
      </c>
      <c r="M13" s="12" t="s">
        <v>20</v>
      </c>
      <c r="N13" s="5"/>
      <c r="O13" s="11" t="s">
        <v>21</v>
      </c>
      <c r="P13" s="12" t="s">
        <v>22</v>
      </c>
      <c r="Q13" s="12" t="s">
        <v>2</v>
      </c>
      <c r="R13" s="12" t="s">
        <v>11</v>
      </c>
      <c r="S13" s="12" t="s">
        <v>12</v>
      </c>
      <c r="T13" s="13" t="s">
        <v>23</v>
      </c>
      <c r="U13" s="12" t="s">
        <v>24</v>
      </c>
      <c r="V13" s="12" t="s">
        <v>25</v>
      </c>
      <c r="W13" s="14" t="s">
        <v>26</v>
      </c>
      <c r="X13" s="5"/>
      <c r="Y13" s="5"/>
    </row>
    <row r="14" spans="1:25" x14ac:dyDescent="0.3">
      <c r="A14" s="1"/>
      <c r="B14" s="28" t="s">
        <v>32</v>
      </c>
      <c r="C14" s="29" t="s">
        <v>27</v>
      </c>
      <c r="D14" s="29">
        <v>2</v>
      </c>
      <c r="E14" s="29">
        <v>4</v>
      </c>
      <c r="F14" s="29">
        <v>2</v>
      </c>
      <c r="G14" s="29">
        <f>I14*2</f>
        <v>16</v>
      </c>
      <c r="H14" s="29">
        <f>G14-(D14*E14)</f>
        <v>8</v>
      </c>
      <c r="I14" s="29">
        <f>ROUNDUP(D14/2,0)*8</f>
        <v>8</v>
      </c>
      <c r="J14" s="29">
        <f>IF(-H14/2&lt;0,0,-H14/2)</f>
        <v>0</v>
      </c>
      <c r="K14" s="29">
        <f>J14+I14</f>
        <v>8</v>
      </c>
      <c r="L14" s="29">
        <f t="shared" ref="L14:L27" si="0">IF(C14="DC",0,ROUNDUP(F14/2,0))</f>
        <v>0</v>
      </c>
      <c r="M14" s="30">
        <f>IF(L14&lt;=0,K14,K14*L14)</f>
        <v>8</v>
      </c>
      <c r="N14" s="5"/>
      <c r="O14" s="29" t="s">
        <v>31</v>
      </c>
      <c r="P14" s="29" t="s">
        <v>28</v>
      </c>
      <c r="Q14" s="29"/>
      <c r="R14" s="29">
        <v>2</v>
      </c>
      <c r="S14" s="29">
        <v>6</v>
      </c>
      <c r="T14" s="29">
        <f t="shared" ref="T14:T15" si="1">IF(ISBLANK(O14),0,IF(S14*R14&lt;=4,4,S14*R14))</f>
        <v>12</v>
      </c>
      <c r="U14" s="30">
        <f>IF(P14="STD",IF(ISBLANK(Q14),T14/2,0),T14/2)</f>
        <v>6</v>
      </c>
      <c r="V14" s="30">
        <f>IF(ISBLANK(Q14),0,1)</f>
        <v>0</v>
      </c>
      <c r="W14" s="28" t="str">
        <f t="shared" ref="W14:W27" si="2">IF(AND(P14="ENT",NOT(ISBLANK(Q14))),"Athugið! Datacenter leyfi eru aðeins til sem CORE leyfi","")</f>
        <v/>
      </c>
      <c r="X14" s="5"/>
      <c r="Y14" s="5"/>
    </row>
    <row r="15" spans="1:25" x14ac:dyDescent="0.3">
      <c r="A15" s="1"/>
      <c r="B15" s="17"/>
      <c r="C15" s="18"/>
      <c r="D15" s="18"/>
      <c r="E15" s="18"/>
      <c r="F15" s="18"/>
      <c r="G15" s="15">
        <f>I15*2</f>
        <v>0</v>
      </c>
      <c r="H15" s="15">
        <f>G15-(D15*E15)</f>
        <v>0</v>
      </c>
      <c r="I15" s="15">
        <f>ROUNDUP(D15/2,0)*8</f>
        <v>0</v>
      </c>
      <c r="J15" s="15">
        <f>IF(-H15/2&lt;0,0,-H15/2)</f>
        <v>0</v>
      </c>
      <c r="K15" s="15">
        <f>J15+I15</f>
        <v>0</v>
      </c>
      <c r="L15" s="15">
        <f t="shared" si="0"/>
        <v>0</v>
      </c>
      <c r="M15" s="24">
        <f>IF(L15&lt;=0,K15,K15*L15)</f>
        <v>0</v>
      </c>
      <c r="N15" s="5"/>
      <c r="O15" s="18"/>
      <c r="P15" s="18"/>
      <c r="Q15" s="18"/>
      <c r="R15" s="18"/>
      <c r="S15" s="18"/>
      <c r="T15" s="15">
        <f t="shared" si="1"/>
        <v>0</v>
      </c>
      <c r="U15" s="23">
        <f t="shared" ref="U15:U27" si="3">IF(P15="STD",IF(ISBLANK(Q15),T15/2,0),T15/2)</f>
        <v>0</v>
      </c>
      <c r="V15" s="23">
        <f t="shared" ref="V15:V27" si="4">IF(ISBLANK(Q15),0,1)</f>
        <v>0</v>
      </c>
      <c r="W15" s="16" t="str">
        <f t="shared" si="2"/>
        <v/>
      </c>
      <c r="X15" s="5"/>
      <c r="Y15" s="5"/>
    </row>
    <row r="16" spans="1:25" x14ac:dyDescent="0.3">
      <c r="A16" s="1"/>
      <c r="B16" s="17"/>
      <c r="C16" s="18"/>
      <c r="D16" s="18"/>
      <c r="E16" s="18"/>
      <c r="F16" s="18"/>
      <c r="G16" s="15">
        <f t="shared" ref="G16:G27" si="5">I16*2</f>
        <v>0</v>
      </c>
      <c r="H16" s="15">
        <f t="shared" ref="H16:H27" si="6">G16-(D16*E16)</f>
        <v>0</v>
      </c>
      <c r="I16" s="15">
        <f t="shared" ref="I16:I27" si="7">ROUNDUP(D16/2,0)*8</f>
        <v>0</v>
      </c>
      <c r="J16" s="15">
        <f t="shared" ref="J16:J27" si="8">IF(-H16/2&lt;0,0,-H16/2)</f>
        <v>0</v>
      </c>
      <c r="K16" s="15">
        <f t="shared" ref="K16:K27" si="9">J16+I16</f>
        <v>0</v>
      </c>
      <c r="L16" s="15">
        <f t="shared" si="0"/>
        <v>0</v>
      </c>
      <c r="M16" s="24">
        <f t="shared" ref="M16:M27" si="10">IF(L16&lt;=0,K16,K16*L16)</f>
        <v>0</v>
      </c>
      <c r="N16" s="5"/>
      <c r="O16" s="18"/>
      <c r="P16" s="18"/>
      <c r="Q16" s="18"/>
      <c r="R16" s="18"/>
      <c r="S16" s="18"/>
      <c r="T16" s="15">
        <f>IF(ISBLANK(O16),0,IF(S16*R16&lt;=4,4,S16*R16))</f>
        <v>0</v>
      </c>
      <c r="U16" s="23">
        <f t="shared" si="3"/>
        <v>0</v>
      </c>
      <c r="V16" s="23">
        <f t="shared" si="4"/>
        <v>0</v>
      </c>
      <c r="W16" s="16" t="str">
        <f t="shared" si="2"/>
        <v/>
      </c>
      <c r="X16" s="5"/>
      <c r="Y16" s="5"/>
    </row>
    <row r="17" spans="1:25" x14ac:dyDescent="0.3">
      <c r="A17" s="1"/>
      <c r="B17" s="17"/>
      <c r="C17" s="18"/>
      <c r="D17" s="18"/>
      <c r="E17" s="18"/>
      <c r="F17" s="18"/>
      <c r="G17" s="15">
        <f t="shared" si="5"/>
        <v>0</v>
      </c>
      <c r="H17" s="15">
        <f t="shared" si="6"/>
        <v>0</v>
      </c>
      <c r="I17" s="15">
        <f t="shared" si="7"/>
        <v>0</v>
      </c>
      <c r="J17" s="15">
        <f t="shared" si="8"/>
        <v>0</v>
      </c>
      <c r="K17" s="15">
        <f t="shared" si="9"/>
        <v>0</v>
      </c>
      <c r="L17" s="15">
        <f t="shared" si="0"/>
        <v>0</v>
      </c>
      <c r="M17" s="24">
        <f t="shared" si="10"/>
        <v>0</v>
      </c>
      <c r="N17" s="5"/>
      <c r="O17" s="18"/>
      <c r="P17" s="18"/>
      <c r="Q17" s="18"/>
      <c r="R17" s="18"/>
      <c r="S17" s="18"/>
      <c r="T17" s="15">
        <f t="shared" ref="T17:T27" si="11">IF(ISBLANK(O17),0,IF(S17*R17&lt;=4,4,S17*R17))</f>
        <v>0</v>
      </c>
      <c r="U17" s="23">
        <f t="shared" si="3"/>
        <v>0</v>
      </c>
      <c r="V17" s="23">
        <f t="shared" si="4"/>
        <v>0</v>
      </c>
      <c r="W17" s="16" t="str">
        <f t="shared" si="2"/>
        <v/>
      </c>
      <c r="X17" s="5"/>
      <c r="Y17" s="5"/>
    </row>
    <row r="18" spans="1:25" x14ac:dyDescent="0.3">
      <c r="A18" s="1"/>
      <c r="B18" s="17"/>
      <c r="C18" s="18"/>
      <c r="D18" s="18"/>
      <c r="E18" s="18"/>
      <c r="F18" s="18"/>
      <c r="G18" s="15">
        <f t="shared" si="5"/>
        <v>0</v>
      </c>
      <c r="H18" s="15">
        <f t="shared" si="6"/>
        <v>0</v>
      </c>
      <c r="I18" s="15">
        <f t="shared" si="7"/>
        <v>0</v>
      </c>
      <c r="J18" s="15">
        <f t="shared" si="8"/>
        <v>0</v>
      </c>
      <c r="K18" s="15">
        <f t="shared" si="9"/>
        <v>0</v>
      </c>
      <c r="L18" s="15">
        <f t="shared" si="0"/>
        <v>0</v>
      </c>
      <c r="M18" s="24">
        <f t="shared" si="10"/>
        <v>0</v>
      </c>
      <c r="N18" s="5"/>
      <c r="O18" s="18"/>
      <c r="P18" s="18"/>
      <c r="Q18" s="18"/>
      <c r="R18" s="18"/>
      <c r="S18" s="18"/>
      <c r="T18" s="15">
        <f t="shared" si="11"/>
        <v>0</v>
      </c>
      <c r="U18" s="23">
        <f t="shared" si="3"/>
        <v>0</v>
      </c>
      <c r="V18" s="23">
        <f t="shared" si="4"/>
        <v>0</v>
      </c>
      <c r="W18" s="16" t="str">
        <f t="shared" si="2"/>
        <v/>
      </c>
      <c r="X18" s="5"/>
      <c r="Y18" s="5"/>
    </row>
    <row r="19" spans="1:25" x14ac:dyDescent="0.3">
      <c r="A19" s="1"/>
      <c r="B19" s="17"/>
      <c r="C19" s="18"/>
      <c r="D19" s="18"/>
      <c r="E19" s="18"/>
      <c r="F19" s="18"/>
      <c r="G19" s="15">
        <f t="shared" si="5"/>
        <v>0</v>
      </c>
      <c r="H19" s="15">
        <f t="shared" si="6"/>
        <v>0</v>
      </c>
      <c r="I19" s="15">
        <f t="shared" si="7"/>
        <v>0</v>
      </c>
      <c r="J19" s="15">
        <f t="shared" si="8"/>
        <v>0</v>
      </c>
      <c r="K19" s="15">
        <f t="shared" si="9"/>
        <v>0</v>
      </c>
      <c r="L19" s="15">
        <f t="shared" si="0"/>
        <v>0</v>
      </c>
      <c r="M19" s="24">
        <f t="shared" si="10"/>
        <v>0</v>
      </c>
      <c r="N19" s="5"/>
      <c r="O19" s="18"/>
      <c r="P19" s="18"/>
      <c r="Q19" s="18"/>
      <c r="R19" s="18"/>
      <c r="S19" s="18"/>
      <c r="T19" s="15">
        <f t="shared" si="11"/>
        <v>0</v>
      </c>
      <c r="U19" s="23">
        <f t="shared" si="3"/>
        <v>0</v>
      </c>
      <c r="V19" s="23">
        <f t="shared" si="4"/>
        <v>0</v>
      </c>
      <c r="W19" s="16" t="str">
        <f t="shared" si="2"/>
        <v/>
      </c>
      <c r="X19" s="5"/>
      <c r="Y19" s="5"/>
    </row>
    <row r="20" spans="1:25" x14ac:dyDescent="0.3">
      <c r="A20" s="1"/>
      <c r="B20" s="17"/>
      <c r="C20" s="18"/>
      <c r="D20" s="18"/>
      <c r="E20" s="18"/>
      <c r="F20" s="18"/>
      <c r="G20" s="15">
        <f t="shared" si="5"/>
        <v>0</v>
      </c>
      <c r="H20" s="15">
        <f t="shared" si="6"/>
        <v>0</v>
      </c>
      <c r="I20" s="15">
        <f t="shared" si="7"/>
        <v>0</v>
      </c>
      <c r="J20" s="15">
        <f t="shared" si="8"/>
        <v>0</v>
      </c>
      <c r="K20" s="15">
        <f t="shared" si="9"/>
        <v>0</v>
      </c>
      <c r="L20" s="15">
        <f t="shared" si="0"/>
        <v>0</v>
      </c>
      <c r="M20" s="24">
        <f t="shared" si="10"/>
        <v>0</v>
      </c>
      <c r="N20" s="5"/>
      <c r="O20" s="18"/>
      <c r="P20" s="18"/>
      <c r="Q20" s="18"/>
      <c r="R20" s="18"/>
      <c r="S20" s="18"/>
      <c r="T20" s="15">
        <f t="shared" si="11"/>
        <v>0</v>
      </c>
      <c r="U20" s="23">
        <f t="shared" si="3"/>
        <v>0</v>
      </c>
      <c r="V20" s="23">
        <f t="shared" si="4"/>
        <v>0</v>
      </c>
      <c r="W20" s="16" t="str">
        <f t="shared" si="2"/>
        <v/>
      </c>
      <c r="X20" s="5"/>
      <c r="Y20" s="5"/>
    </row>
    <row r="21" spans="1:25" x14ac:dyDescent="0.3">
      <c r="A21" s="1"/>
      <c r="B21" s="17"/>
      <c r="C21" s="18"/>
      <c r="D21" s="18"/>
      <c r="E21" s="18"/>
      <c r="F21" s="18"/>
      <c r="G21" s="15">
        <f t="shared" si="5"/>
        <v>0</v>
      </c>
      <c r="H21" s="15">
        <f t="shared" si="6"/>
        <v>0</v>
      </c>
      <c r="I21" s="15">
        <f t="shared" si="7"/>
        <v>0</v>
      </c>
      <c r="J21" s="15">
        <f t="shared" si="8"/>
        <v>0</v>
      </c>
      <c r="K21" s="15">
        <f t="shared" si="9"/>
        <v>0</v>
      </c>
      <c r="L21" s="15">
        <f t="shared" si="0"/>
        <v>0</v>
      </c>
      <c r="M21" s="24">
        <f t="shared" si="10"/>
        <v>0</v>
      </c>
      <c r="N21" s="5"/>
      <c r="O21" s="18"/>
      <c r="P21" s="18"/>
      <c r="Q21" s="18"/>
      <c r="R21" s="18"/>
      <c r="S21" s="18"/>
      <c r="T21" s="15">
        <f t="shared" si="11"/>
        <v>0</v>
      </c>
      <c r="U21" s="23">
        <f t="shared" si="3"/>
        <v>0</v>
      </c>
      <c r="V21" s="23">
        <f t="shared" si="4"/>
        <v>0</v>
      </c>
      <c r="W21" s="16" t="str">
        <f t="shared" si="2"/>
        <v/>
      </c>
      <c r="X21" s="5"/>
      <c r="Y21" s="5"/>
    </row>
    <row r="22" spans="1:25" x14ac:dyDescent="0.3">
      <c r="A22" s="1"/>
      <c r="B22" s="17"/>
      <c r="C22" s="18"/>
      <c r="D22" s="18"/>
      <c r="E22" s="18"/>
      <c r="F22" s="18"/>
      <c r="G22" s="15">
        <f t="shared" si="5"/>
        <v>0</v>
      </c>
      <c r="H22" s="15">
        <f t="shared" si="6"/>
        <v>0</v>
      </c>
      <c r="I22" s="15">
        <f t="shared" si="7"/>
        <v>0</v>
      </c>
      <c r="J22" s="15">
        <f t="shared" si="8"/>
        <v>0</v>
      </c>
      <c r="K22" s="15">
        <f t="shared" si="9"/>
        <v>0</v>
      </c>
      <c r="L22" s="15">
        <f t="shared" si="0"/>
        <v>0</v>
      </c>
      <c r="M22" s="24">
        <f t="shared" si="10"/>
        <v>0</v>
      </c>
      <c r="N22" s="5"/>
      <c r="O22" s="18"/>
      <c r="P22" s="18"/>
      <c r="Q22" s="18"/>
      <c r="R22" s="18"/>
      <c r="S22" s="18"/>
      <c r="T22" s="15">
        <f t="shared" si="11"/>
        <v>0</v>
      </c>
      <c r="U22" s="23">
        <f t="shared" si="3"/>
        <v>0</v>
      </c>
      <c r="V22" s="23">
        <f t="shared" si="4"/>
        <v>0</v>
      </c>
      <c r="W22" s="16" t="str">
        <f t="shared" si="2"/>
        <v/>
      </c>
      <c r="X22" s="5"/>
      <c r="Y22" s="5"/>
    </row>
    <row r="23" spans="1:25" x14ac:dyDescent="0.3">
      <c r="A23" s="1"/>
      <c r="B23" s="17"/>
      <c r="C23" s="18"/>
      <c r="D23" s="18"/>
      <c r="E23" s="18"/>
      <c r="F23" s="18"/>
      <c r="G23" s="15">
        <f t="shared" si="5"/>
        <v>0</v>
      </c>
      <c r="H23" s="15">
        <f t="shared" si="6"/>
        <v>0</v>
      </c>
      <c r="I23" s="15">
        <f t="shared" si="7"/>
        <v>0</v>
      </c>
      <c r="J23" s="15">
        <f t="shared" si="8"/>
        <v>0</v>
      </c>
      <c r="K23" s="15">
        <f t="shared" si="9"/>
        <v>0</v>
      </c>
      <c r="L23" s="15">
        <f t="shared" si="0"/>
        <v>0</v>
      </c>
      <c r="M23" s="24">
        <f t="shared" si="10"/>
        <v>0</v>
      </c>
      <c r="N23" s="5"/>
      <c r="O23" s="18"/>
      <c r="P23" s="18"/>
      <c r="Q23" s="18"/>
      <c r="R23" s="18"/>
      <c r="S23" s="18"/>
      <c r="T23" s="15">
        <f t="shared" si="11"/>
        <v>0</v>
      </c>
      <c r="U23" s="23">
        <f t="shared" si="3"/>
        <v>0</v>
      </c>
      <c r="V23" s="23">
        <f t="shared" si="4"/>
        <v>0</v>
      </c>
      <c r="W23" s="16" t="str">
        <f t="shared" si="2"/>
        <v/>
      </c>
      <c r="X23" s="5"/>
      <c r="Y23" s="5"/>
    </row>
    <row r="24" spans="1:25" x14ac:dyDescent="0.3">
      <c r="A24" s="1"/>
      <c r="B24" s="17"/>
      <c r="C24" s="18"/>
      <c r="D24" s="18"/>
      <c r="E24" s="18"/>
      <c r="F24" s="18"/>
      <c r="G24" s="15">
        <f t="shared" si="5"/>
        <v>0</v>
      </c>
      <c r="H24" s="15">
        <f t="shared" si="6"/>
        <v>0</v>
      </c>
      <c r="I24" s="15">
        <f t="shared" si="7"/>
        <v>0</v>
      </c>
      <c r="J24" s="15">
        <f t="shared" si="8"/>
        <v>0</v>
      </c>
      <c r="K24" s="15">
        <f t="shared" si="9"/>
        <v>0</v>
      </c>
      <c r="L24" s="15">
        <f t="shared" si="0"/>
        <v>0</v>
      </c>
      <c r="M24" s="24">
        <f t="shared" si="10"/>
        <v>0</v>
      </c>
      <c r="N24" s="5"/>
      <c r="O24" s="18"/>
      <c r="P24" s="18"/>
      <c r="Q24" s="18"/>
      <c r="R24" s="18"/>
      <c r="S24" s="18"/>
      <c r="T24" s="15">
        <f t="shared" si="11"/>
        <v>0</v>
      </c>
      <c r="U24" s="23">
        <f t="shared" si="3"/>
        <v>0</v>
      </c>
      <c r="V24" s="23">
        <f t="shared" si="4"/>
        <v>0</v>
      </c>
      <c r="W24" s="16" t="str">
        <f t="shared" si="2"/>
        <v/>
      </c>
      <c r="X24" s="5"/>
      <c r="Y24" s="5"/>
    </row>
    <row r="25" spans="1:25" x14ac:dyDescent="0.3">
      <c r="A25" s="1"/>
      <c r="B25" s="17"/>
      <c r="C25" s="18"/>
      <c r="D25" s="18"/>
      <c r="E25" s="18"/>
      <c r="F25" s="18"/>
      <c r="G25" s="15">
        <f t="shared" si="5"/>
        <v>0</v>
      </c>
      <c r="H25" s="15">
        <f t="shared" si="6"/>
        <v>0</v>
      </c>
      <c r="I25" s="15">
        <f t="shared" si="7"/>
        <v>0</v>
      </c>
      <c r="J25" s="15">
        <f t="shared" si="8"/>
        <v>0</v>
      </c>
      <c r="K25" s="15">
        <f t="shared" si="9"/>
        <v>0</v>
      </c>
      <c r="L25" s="15">
        <f t="shared" si="0"/>
        <v>0</v>
      </c>
      <c r="M25" s="24">
        <f t="shared" si="10"/>
        <v>0</v>
      </c>
      <c r="N25" s="5"/>
      <c r="O25" s="18"/>
      <c r="P25" s="18"/>
      <c r="Q25" s="18"/>
      <c r="R25" s="18"/>
      <c r="S25" s="18"/>
      <c r="T25" s="15">
        <f t="shared" si="11"/>
        <v>0</v>
      </c>
      <c r="U25" s="23">
        <f t="shared" si="3"/>
        <v>0</v>
      </c>
      <c r="V25" s="23">
        <f t="shared" si="4"/>
        <v>0</v>
      </c>
      <c r="W25" s="16" t="str">
        <f t="shared" si="2"/>
        <v/>
      </c>
      <c r="X25" s="5"/>
      <c r="Y25" s="5"/>
    </row>
    <row r="26" spans="1:25" x14ac:dyDescent="0.3">
      <c r="A26" s="1"/>
      <c r="B26" s="17"/>
      <c r="C26" s="18"/>
      <c r="D26" s="18"/>
      <c r="E26" s="18"/>
      <c r="F26" s="18"/>
      <c r="G26" s="15">
        <f t="shared" si="5"/>
        <v>0</v>
      </c>
      <c r="H26" s="15">
        <f t="shared" si="6"/>
        <v>0</v>
      </c>
      <c r="I26" s="15">
        <f t="shared" si="7"/>
        <v>0</v>
      </c>
      <c r="J26" s="15">
        <f t="shared" si="8"/>
        <v>0</v>
      </c>
      <c r="K26" s="15">
        <f t="shared" si="9"/>
        <v>0</v>
      </c>
      <c r="L26" s="15">
        <f t="shared" si="0"/>
        <v>0</v>
      </c>
      <c r="M26" s="24">
        <f t="shared" si="10"/>
        <v>0</v>
      </c>
      <c r="N26" s="5"/>
      <c r="O26" s="18"/>
      <c r="P26" s="18"/>
      <c r="Q26" s="18"/>
      <c r="R26" s="18"/>
      <c r="S26" s="18"/>
      <c r="T26" s="15">
        <f t="shared" si="11"/>
        <v>0</v>
      </c>
      <c r="U26" s="23">
        <f t="shared" si="3"/>
        <v>0</v>
      </c>
      <c r="V26" s="23">
        <f t="shared" si="4"/>
        <v>0</v>
      </c>
      <c r="W26" s="16" t="str">
        <f t="shared" si="2"/>
        <v/>
      </c>
      <c r="X26" s="5"/>
      <c r="Y26" s="5"/>
    </row>
    <row r="27" spans="1:25" x14ac:dyDescent="0.3">
      <c r="A27" s="1"/>
      <c r="B27" s="17"/>
      <c r="C27" s="18"/>
      <c r="D27" s="18"/>
      <c r="E27" s="18"/>
      <c r="F27" s="18"/>
      <c r="G27" s="15">
        <f t="shared" si="5"/>
        <v>0</v>
      </c>
      <c r="H27" s="15">
        <f t="shared" si="6"/>
        <v>0</v>
      </c>
      <c r="I27" s="15">
        <f t="shared" si="7"/>
        <v>0</v>
      </c>
      <c r="J27" s="15">
        <f t="shared" si="8"/>
        <v>0</v>
      </c>
      <c r="K27" s="15">
        <f t="shared" si="9"/>
        <v>0</v>
      </c>
      <c r="L27" s="15">
        <f t="shared" si="0"/>
        <v>0</v>
      </c>
      <c r="M27" s="24">
        <f t="shared" si="10"/>
        <v>0</v>
      </c>
      <c r="N27" s="5"/>
      <c r="O27" s="18"/>
      <c r="P27" s="18"/>
      <c r="Q27" s="18"/>
      <c r="R27" s="18"/>
      <c r="S27" s="18"/>
      <c r="T27" s="15">
        <f t="shared" si="11"/>
        <v>0</v>
      </c>
      <c r="U27" s="23">
        <f t="shared" si="3"/>
        <v>0</v>
      </c>
      <c r="V27" s="23">
        <f t="shared" si="4"/>
        <v>0</v>
      </c>
      <c r="W27" s="16" t="str">
        <f t="shared" si="2"/>
        <v/>
      </c>
      <c r="X27" s="5"/>
      <c r="Y27" s="5"/>
    </row>
    <row r="28" spans="1:25" x14ac:dyDescent="0.3">
      <c r="A28" s="5"/>
      <c r="B28" s="5" t="s">
        <v>29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25" t="s">
        <v>34</v>
      </c>
      <c r="V28" s="5"/>
      <c r="W28" s="5"/>
      <c r="X28" s="5"/>
      <c r="Y28" s="5"/>
    </row>
    <row r="29" spans="1:25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 t="str">
        <f>IF(COUNTIF(P15:P28,"Ent")&gt;0,"ATH: Enterprise Core leyfin eru mun dýrari en Standard CORE","")</f>
        <v/>
      </c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x14ac:dyDescent="0.3">
      <c r="U36" s="5"/>
      <c r="V36" s="5"/>
      <c r="W36" s="5"/>
      <c r="X36" s="5"/>
      <c r="Y36" s="5"/>
    </row>
  </sheetData>
  <conditionalFormatting sqref="P15:P27">
    <cfRule type="cellIs" dxfId="0" priority="1" operator="equal">
      <formula>"Ent"</formula>
    </cfRule>
  </conditionalFormatting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0000000}">
          <x14:formula1>
            <xm:f>Sheet1!$A$1:$A$3</xm:f>
          </x14:formula1>
          <xm:sqref>C15:C27</xm:sqref>
        </x14:dataValidation>
        <x14:dataValidation type="list" allowBlank="1" showInputMessage="1" showErrorMessage="1" xr:uid="{00000000-0002-0000-0100-000001000000}">
          <x14:formula1>
            <xm:f>Sheet1!$B$1:$B$3</xm:f>
          </x14:formula1>
          <xm:sqref>P15:P27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"/>
  <sheetViews>
    <sheetView workbookViewId="0">
      <selection activeCell="B6" sqref="B6"/>
    </sheetView>
  </sheetViews>
  <sheetFormatPr defaultRowHeight="14.4" x14ac:dyDescent="0.3"/>
  <sheetData>
    <row r="2" spans="1:2" x14ac:dyDescent="0.3">
      <c r="A2" t="s">
        <v>28</v>
      </c>
      <c r="B2" t="s">
        <v>28</v>
      </c>
    </row>
    <row r="3" spans="1:2" x14ac:dyDescent="0.3">
      <c r="A3" t="s">
        <v>27</v>
      </c>
      <c r="B3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B83663EF6A44381D9F9E5E858B047" ma:contentTypeVersion="11" ma:contentTypeDescription="Create a new document." ma:contentTypeScope="" ma:versionID="83e7358ebe6971c3005c6f84c01a6bfb">
  <xsd:schema xmlns:xsd="http://www.w3.org/2001/XMLSchema" xmlns:xs="http://www.w3.org/2001/XMLSchema" xmlns:p="http://schemas.microsoft.com/office/2006/metadata/properties" xmlns:ns2="4af6aa02-dcd0-4b71-8a2d-01ec06cc2d55" xmlns:ns3="842cc308-8237-4d79-9e09-b3a20ca1b1ed" targetNamespace="http://schemas.microsoft.com/office/2006/metadata/properties" ma:root="true" ma:fieldsID="dc1bab7450771a394f60eb049606e1e5" ns2:_="" ns3:_="">
    <xsd:import namespace="4af6aa02-dcd0-4b71-8a2d-01ec06cc2d55"/>
    <xsd:import namespace="842cc308-8237-4d79-9e09-b3a20ca1b1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6aa02-dcd0-4b71-8a2d-01ec06cc2d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cc308-8237-4d79-9e09-b3a20ca1b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A3A91-6570-4840-8028-87FF7A57C8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1225FE-ED0E-429C-9196-183719E9FAF2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842cc308-8237-4d79-9e09-b3a20ca1b1ed"/>
    <ds:schemaRef ds:uri="4af6aa02-dcd0-4b71-8a2d-01ec06cc2d55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4DC2CC-FA3A-4680-A8B2-E78BC796C8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f6aa02-dcd0-4b71-8a2d-01ec06cc2d55"/>
    <ds:schemaRef ds:uri="842cc308-8237-4d79-9e09-b3a20ca1b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Servers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Server model og talningar</dc:title>
  <dc:subject/>
  <dc:creator>Jóhann Áki Björnsson</dc:creator>
  <cp:keywords/>
  <dc:description/>
  <cp:lastModifiedBy>Vilhjálmur Hallgrímsson</cp:lastModifiedBy>
  <cp:revision/>
  <dcterms:created xsi:type="dcterms:W3CDTF">2019-04-05T13:34:54Z</dcterms:created>
  <dcterms:modified xsi:type="dcterms:W3CDTF">2024-01-31T14:48:50Z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0x01010095AB83663EF6A44381D9F9E5E858B047</vt:lpwstr>
  </property>
  <property fmtid="{D5CDD505-2E9C-101B-9397-08002B2CF9AE}" pid="3" name="AuthorIds_UIVersion_4096">
    <vt:lpwstr>6</vt:lpwstr>
  </property>
</Properties>
</file>